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8A13D1A3-77D4-48F7-B0A4-2CF8146B855A}" xr6:coauthVersionLast="47" xr6:coauthVersionMax="47" xr10:uidLastSave="{00000000-0000-0000-0000-000000000000}"/>
  <bookViews>
    <workbookView xWindow="-108" yWindow="-108" windowWidth="23256" windowHeight="12576" xr2:uid="{98447B12-0A98-479A-BF7E-6CD562E713E0}"/>
  </bookViews>
  <sheets>
    <sheet name="Liepā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37" i="1" l="1"/>
  <c r="BE36" i="1"/>
  <c r="BD34" i="1"/>
  <c r="BE34" i="1"/>
  <c r="BD7" i="1"/>
  <c r="BE7" i="1"/>
  <c r="BD8" i="1"/>
  <c r="BE8" i="1"/>
  <c r="BD9" i="1"/>
  <c r="BE9" i="1"/>
  <c r="BD10" i="1"/>
  <c r="BE10" i="1"/>
  <c r="BD11" i="1"/>
  <c r="BE11" i="1"/>
  <c r="BD12" i="1"/>
  <c r="BE12" i="1"/>
  <c r="BD13" i="1"/>
  <c r="BE13" i="1"/>
  <c r="BD14" i="1"/>
  <c r="BE14" i="1"/>
  <c r="BD15" i="1"/>
  <c r="BE15" i="1"/>
  <c r="BD16" i="1"/>
  <c r="BE16" i="1"/>
  <c r="BD17" i="1"/>
  <c r="BE17" i="1"/>
  <c r="BD18" i="1"/>
  <c r="BE18" i="1"/>
  <c r="BD19" i="1"/>
  <c r="BE19" i="1"/>
  <c r="BD20" i="1"/>
  <c r="BE20" i="1"/>
  <c r="BD21" i="1"/>
  <c r="BE21" i="1"/>
  <c r="BD22" i="1"/>
  <c r="BE22" i="1"/>
  <c r="BD23" i="1"/>
  <c r="BE23" i="1"/>
  <c r="BD24" i="1"/>
  <c r="BE24" i="1"/>
  <c r="BD25" i="1"/>
  <c r="BE25" i="1"/>
  <c r="BD26" i="1"/>
  <c r="BE26" i="1"/>
  <c r="BD27" i="1"/>
  <c r="BE27" i="1"/>
  <c r="BD28" i="1"/>
  <c r="BE28" i="1"/>
  <c r="BD29" i="1"/>
  <c r="BE29" i="1"/>
  <c r="BD30" i="1"/>
  <c r="BE30" i="1"/>
  <c r="BD31" i="1"/>
  <c r="BE31" i="1"/>
  <c r="BD32" i="1"/>
  <c r="BE32" i="1"/>
  <c r="BD33" i="1"/>
  <c r="BE33" i="1"/>
  <c r="BE6" i="1"/>
  <c r="BD6" i="1"/>
  <c r="BD38" i="1" s="1"/>
  <c r="BB38" i="1"/>
  <c r="AZ38" i="1"/>
  <c r="AX38" i="1"/>
  <c r="AX3" i="1" s="1"/>
  <c r="AV38" i="1"/>
  <c r="AV3" i="1" s="1"/>
  <c r="AT38" i="1"/>
  <c r="AR38" i="1"/>
  <c r="AP38" i="1"/>
  <c r="AN38" i="1"/>
  <c r="AN3" i="1" s="1"/>
  <c r="AL38" i="1"/>
  <c r="AJ38" i="1"/>
  <c r="AJ3" i="1" s="1"/>
  <c r="AH38" i="1"/>
  <c r="AH3" i="1" s="1"/>
  <c r="AF38" i="1"/>
  <c r="AF3" i="1" s="1"/>
  <c r="AD38" i="1"/>
  <c r="AB38" i="1"/>
  <c r="Z38" i="1"/>
  <c r="Z3" i="1" s="1"/>
  <c r="X38" i="1"/>
  <c r="X3" i="1" s="1"/>
  <c r="V38" i="1"/>
  <c r="T38" i="1"/>
  <c r="T3" i="1" s="1"/>
  <c r="R38" i="1"/>
  <c r="R3" i="1" s="1"/>
  <c r="P38" i="1"/>
  <c r="P3" i="1" s="1"/>
  <c r="N38" i="1"/>
  <c r="L38" i="1"/>
  <c r="J38" i="1"/>
  <c r="J3" i="1" s="1"/>
  <c r="H38" i="1"/>
  <c r="H3" i="1" s="1"/>
  <c r="F38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B3" i="1"/>
  <c r="AZ3" i="1"/>
  <c r="AT3" i="1"/>
  <c r="AR3" i="1"/>
  <c r="AP3" i="1"/>
  <c r="AL3" i="1"/>
  <c r="AD3" i="1"/>
  <c r="AB3" i="1"/>
  <c r="V3" i="1"/>
  <c r="N3" i="1"/>
  <c r="L3" i="1"/>
  <c r="F3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D38" i="1" l="1"/>
  <c r="BG7" i="1"/>
  <c r="BH7" i="1" s="1"/>
  <c r="BG11" i="1"/>
  <c r="BH11" i="1" s="1"/>
  <c r="BG15" i="1"/>
  <c r="BH15" i="1" s="1"/>
  <c r="BG19" i="1"/>
  <c r="BH19" i="1" s="1"/>
  <c r="BG23" i="1"/>
  <c r="BH23" i="1" s="1"/>
  <c r="BG27" i="1"/>
  <c r="BH27" i="1" s="1"/>
  <c r="BG31" i="1"/>
  <c r="BH31" i="1" s="1"/>
  <c r="BE38" i="1"/>
  <c r="BG10" i="1"/>
  <c r="BH10" i="1" s="1"/>
  <c r="BG30" i="1"/>
  <c r="BH30" i="1" s="1"/>
  <c r="BG33" i="1"/>
  <c r="BH33" i="1" s="1"/>
  <c r="BG28" i="1"/>
  <c r="BH28" i="1" s="1"/>
  <c r="BG24" i="1"/>
  <c r="BH24" i="1" s="1"/>
  <c r="BG20" i="1"/>
  <c r="BH20" i="1" s="1"/>
  <c r="BG16" i="1"/>
  <c r="BH16" i="1" s="1"/>
  <c r="BG12" i="1"/>
  <c r="BH12" i="1" s="1"/>
  <c r="BG8" i="1"/>
  <c r="BH8" i="1" s="1"/>
  <c r="BG34" i="1"/>
  <c r="BH34" i="1" s="1"/>
  <c r="BG29" i="1"/>
  <c r="BH29" i="1" s="1"/>
  <c r="BG25" i="1"/>
  <c r="BH25" i="1" s="1"/>
  <c r="BG21" i="1"/>
  <c r="BH21" i="1" s="1"/>
  <c r="BG17" i="1"/>
  <c r="BH17" i="1" s="1"/>
  <c r="BG13" i="1"/>
  <c r="BH13" i="1" s="1"/>
  <c r="BG9" i="1"/>
  <c r="BH9" i="1" s="1"/>
  <c r="BG14" i="1"/>
  <c r="BH14" i="1" s="1"/>
  <c r="BG18" i="1"/>
  <c r="BH18" i="1" s="1"/>
  <c r="BG22" i="1"/>
  <c r="BH22" i="1" s="1"/>
  <c r="BG26" i="1"/>
  <c r="BH26" i="1" s="1"/>
  <c r="BG32" i="1"/>
  <c r="BH32" i="1" s="1"/>
  <c r="BG6" i="1"/>
  <c r="BH6" i="1" s="1"/>
  <c r="D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tc={2F49E049-7213-42DF-B5D1-B194B0C06BFF}</author>
    <author>tc={50FFA38F-B195-4273-8AED-18E582A16F1E}</author>
  </authors>
  <commentList>
    <comment ref="D38" authorId="0" shapeId="0" xr:uid="{2F49E049-7213-42DF-B5D1-B194B0C06BFF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39" authorId="1" shapeId="0" xr:uid="{50FFA38F-B195-4273-8AED-18E582A16F1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<sst xmlns="http://schemas.openxmlformats.org/spreadsheetml/2006/main" count="132" uniqueCount="68">
  <si>
    <t>Datums</t>
  </si>
  <si>
    <t>Rezultāts</t>
  </si>
  <si>
    <t>Pretinieks</t>
  </si>
  <si>
    <t>Met</t>
  </si>
  <si>
    <t>Rig</t>
  </si>
  <si>
    <t>RFS</t>
  </si>
  <si>
    <t>Val</t>
  </si>
  <si>
    <t>Dau</t>
  </si>
  <si>
    <t>Noa</t>
  </si>
  <si>
    <t>Spa</t>
  </si>
  <si>
    <t>Riga</t>
  </si>
  <si>
    <t>Spēlētājs</t>
  </si>
  <si>
    <t>Valsts</t>
  </si>
  <si>
    <t>Dz. gads</t>
  </si>
  <si>
    <t>Vec.</t>
  </si>
  <si>
    <t>Poz</t>
  </si>
  <si>
    <t>SL</t>
  </si>
  <si>
    <t>GV</t>
  </si>
  <si>
    <t>Keitā</t>
  </si>
  <si>
    <t>Senegāla</t>
  </si>
  <si>
    <t>A</t>
  </si>
  <si>
    <t>Zviedris</t>
  </si>
  <si>
    <t>Latvija</t>
  </si>
  <si>
    <t>V</t>
  </si>
  <si>
    <t>Berjozkins</t>
  </si>
  <si>
    <t>Baltkrievija</t>
  </si>
  <si>
    <t>P</t>
  </si>
  <si>
    <t>Simičs</t>
  </si>
  <si>
    <t>Melnkalne</t>
  </si>
  <si>
    <t>Dodo</t>
  </si>
  <si>
    <t>Brazīlija</t>
  </si>
  <si>
    <t>U</t>
  </si>
  <si>
    <t>Kārkliņš</t>
  </si>
  <si>
    <t>Ukpa</t>
  </si>
  <si>
    <t>Nigērija</t>
  </si>
  <si>
    <t>Isajevs</t>
  </si>
  <si>
    <t>Gordeičuks</t>
  </si>
  <si>
    <t>Tīdenbergs</t>
  </si>
  <si>
    <t>A/P</t>
  </si>
  <si>
    <t>Ķigurs</t>
  </si>
  <si>
    <t>Ikaunieks</t>
  </si>
  <si>
    <t>Baga</t>
  </si>
  <si>
    <t>Veretilo</t>
  </si>
  <si>
    <t>Tkačuks</t>
  </si>
  <si>
    <t>Ukraina</t>
  </si>
  <si>
    <t>Pedrozu</t>
  </si>
  <si>
    <t>Karašausks</t>
  </si>
  <si>
    <t>Mirosavļevs</t>
  </si>
  <si>
    <t>Serbija</t>
  </si>
  <si>
    <t>Žuļevs</t>
  </si>
  <si>
    <t>Ribka</t>
  </si>
  <si>
    <t>Hvoiņickis</t>
  </si>
  <si>
    <t>Šabala</t>
  </si>
  <si>
    <t>Lazarevičs</t>
  </si>
  <si>
    <t>I.S.Stuglis</t>
  </si>
  <si>
    <t>Ostojičs</t>
  </si>
  <si>
    <t>Joksimovičs</t>
  </si>
  <si>
    <t>Torress</t>
  </si>
  <si>
    <t>Meļķis</t>
  </si>
  <si>
    <t>Kurtišs</t>
  </si>
  <si>
    <t>Uldriķis (s.v.)</t>
  </si>
  <si>
    <t>Tkačuks (s.v.)</t>
  </si>
  <si>
    <t>Vidēji (visi)</t>
  </si>
  <si>
    <t>Vidēji (prop.)</t>
  </si>
  <si>
    <t>-</t>
  </si>
  <si>
    <t>uz maiņu</t>
  </si>
  <si>
    <t>savos vārtos</t>
  </si>
  <si>
    <t>diskvalifikācija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</si>
</sst>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12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z val="11"/>
      <color theme="1"/>
      <name val="Times New Roman"/>
      <family val="1"/>
      <charset val="186"/>
    </font>
    <font>
      <strike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Grid"/>
    </fill>
    <fill>
      <patternFill patternType="solid">
        <fgColor rgb="FFF8CBAD"/>
        <bgColor rgb="FFFFC7CE"/>
      </patternFill>
    </fill>
    <fill>
      <patternFill patternType="solid">
        <fgColor rgb="FF92D050"/>
        <bgColor rgb="FFA9D18E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93300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166" fontId="4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1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164" fontId="1" fillId="0" borderId="0" xfId="0" applyNumberFormat="1" applyFont="1"/>
    <xf numFmtId="164" fontId="1" fillId="0" borderId="2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164" fontId="8" fillId="0" borderId="2" xfId="0" applyNumberFormat="1" applyFont="1" applyBorder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0" xfId="0" applyFont="1"/>
    <xf numFmtId="0" fontId="1" fillId="0" borderId="1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9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</cellXfs>
  <cellStyles count="1">
    <cellStyle name="Parasts" xfId="0" builtinId="0"/>
  </cellStyles>
  <dxfs count="86"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8331D99A-786A-4E78-A643-D36630EB23BF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8" dT="2021-11-19T12:14:33.80" personId="{8331D99A-786A-4E78-A643-D36630EB23BF}" id="{2F49E049-7213-42DF-B5D1-B194B0C06BFF}">
    <text>Visu spēlētāju kopuma vidējais vecums sezonas beigās (neatkarīgi no tā, cik kurš minūtes nospēlējis)</text>
  </threadedComment>
  <threadedComment ref="D39" dT="2021-11-19T12:15:25.93" personId="{8331D99A-786A-4E78-A643-D36630EB23BF}" id="{50FFA38F-B195-4273-8AED-18E582A16F1E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84354-BAC9-4AF9-AC64-A32DC73B92B7}">
  <sheetPr>
    <tabColor rgb="FF92D050"/>
  </sheetPr>
  <dimension ref="A1:AMK70"/>
  <sheetViews>
    <sheetView tabSelected="1" topLeftCell="A2" zoomScale="83" zoomScaleNormal="83" workbookViewId="0">
      <selection activeCell="A2" sqref="A2"/>
    </sheetView>
  </sheetViews>
  <sheetFormatPr defaultColWidth="0" defaultRowHeight="14.4" zeroHeight="1" x14ac:dyDescent="0.3"/>
  <cols>
    <col min="1" max="1" width="12.6640625" style="5" customWidth="1"/>
    <col min="2" max="2" width="10.33203125" style="4" customWidth="1"/>
    <col min="3" max="3" width="11.77734375" style="5" bestFit="1" customWidth="1"/>
    <col min="4" max="4" width="4.6640625" style="4" customWidth="1"/>
    <col min="5" max="5" width="4.109375" style="5" customWidth="1"/>
    <col min="6" max="55" width="3.44140625" style="4" customWidth="1"/>
    <col min="56" max="57" width="5.77734375" style="4" customWidth="1"/>
    <col min="58" max="58" width="4" style="4" customWidth="1"/>
    <col min="59" max="60" width="4" style="4" hidden="1" customWidth="1"/>
    <col min="61" max="61" width="1.44140625" style="5" hidden="1" customWidth="1"/>
    <col min="62" max="66" width="9.109375" style="5" hidden="1" customWidth="1"/>
    <col min="67" max="68" width="4" style="5" hidden="1" customWidth="1"/>
    <col min="69" max="69" width="1.44140625" style="5" hidden="1" customWidth="1"/>
    <col min="70" max="1019" width="9.109375" style="5" hidden="1" customWidth="1"/>
    <col min="1020" max="1021" width="0" hidden="1" customWidth="1"/>
    <col min="1026" max="16384" width="8.88671875" hidden="1"/>
  </cols>
  <sheetData>
    <row r="1" spans="1:60" s="5" customFormat="1" ht="15" hidden="1" customHeight="1" x14ac:dyDescent="0.3">
      <c r="A1" s="1"/>
      <c r="B1" s="2">
        <v>44506</v>
      </c>
      <c r="C1" s="1"/>
      <c r="D1" s="3"/>
      <c r="E1" s="1"/>
      <c r="F1" s="4">
        <f>SUMIFS(G6:G44,G6:G44,"&gt;0")</f>
        <v>4</v>
      </c>
      <c r="G1" s="4">
        <f>-SUMIFS(G6:G44,G6:G44,"&lt;0")</f>
        <v>1</v>
      </c>
      <c r="H1" s="4">
        <f>SUMIFS(I6:I44,I6:I44,"&gt;0")</f>
        <v>0</v>
      </c>
      <c r="I1" s="4">
        <f>-SUMIFS(I6:I44,I6:I44,"&lt;0")</f>
        <v>2</v>
      </c>
      <c r="J1" s="4">
        <f>SUMIFS(K6:K44,K6:K44,"&gt;0")</f>
        <v>0</v>
      </c>
      <c r="K1" s="4">
        <f>-SUMIFS(K6:K44,K6:K44,"&lt;0")</f>
        <v>4</v>
      </c>
      <c r="L1" s="4">
        <f>SUMIFS(M6:M44,M6:M44,"&gt;0")</f>
        <v>1</v>
      </c>
      <c r="M1" s="4">
        <f>-SUMIFS(M6:M44,M6:M44,"&lt;0")</f>
        <v>2</v>
      </c>
      <c r="N1" s="4">
        <f>SUMIFS(O6:O44,O6:O44,"&gt;0")</f>
        <v>1</v>
      </c>
      <c r="O1" s="4">
        <f>-SUMIFS(O6:O44,O6:O44,"&lt;0")</f>
        <v>0</v>
      </c>
      <c r="P1" s="4">
        <f>SUMIFS(Q6:Q44,Q6:Q44,"&gt;0")</f>
        <v>3</v>
      </c>
      <c r="Q1" s="4">
        <f>-SUMIFS(Q6:Q44,Q6:Q44,"&lt;0")</f>
        <v>0</v>
      </c>
      <c r="R1" s="4">
        <f>SUMIFS(S6:S44,S6:S44,"&gt;0")</f>
        <v>1</v>
      </c>
      <c r="S1" s="4">
        <f>-SUMIFS(S6:S44,S6:S44,"&lt;0")</f>
        <v>4</v>
      </c>
      <c r="T1" s="4">
        <f>SUMIFS(U6:U44,U6:U44,"&gt;0")</f>
        <v>1</v>
      </c>
      <c r="U1" s="4">
        <f>-SUMIFS(U6:U44,U6:U44,"&lt;0")</f>
        <v>2</v>
      </c>
      <c r="V1" s="4">
        <f>SUMIFS(W6:W44,W6:W44,"&gt;0")</f>
        <v>0</v>
      </c>
      <c r="W1" s="4">
        <f>-SUMIFS(W6:W44,W6:W44,"&lt;0")</f>
        <v>1</v>
      </c>
      <c r="X1" s="4">
        <f>SUMIFS(Y6:Y44,Y6:Y44,"&gt;0")</f>
        <v>5</v>
      </c>
      <c r="Y1" s="4">
        <f>-SUMIFS(Y6:Y44,Y6:Y44,"&lt;0")</f>
        <v>0</v>
      </c>
      <c r="Z1" s="4">
        <f>SUMIFS(AA6:AA44,AA6:AA44,"&gt;0")</f>
        <v>2</v>
      </c>
      <c r="AA1" s="4">
        <f>-SUMIFS(AA6:AA44,AA6:AA44,"&lt;0")</f>
        <v>1</v>
      </c>
      <c r="AB1" s="4">
        <f>SUMIFS(AC6:AC44,AC6:AC44,"&gt;0")</f>
        <v>0</v>
      </c>
      <c r="AC1" s="4">
        <f>-SUMIFS(AC6:AC44,AC6:AC44,"&lt;0")</f>
        <v>0</v>
      </c>
      <c r="AD1" s="4">
        <f>SUMIFS(AE6:AE44,AE6:AE44,"&gt;0")</f>
        <v>2</v>
      </c>
      <c r="AE1" s="4">
        <f>-SUMIFS(AE6:AE44,AE6:AE44,"&lt;0")</f>
        <v>0</v>
      </c>
      <c r="AF1" s="4">
        <f>SUMIFS(AG6:AG44,AG6:AG44,"&gt;0")</f>
        <v>1</v>
      </c>
      <c r="AG1" s="4">
        <f>-SUMIFS(AG6:AG44,AG6:AG44,"&lt;0")</f>
        <v>0</v>
      </c>
      <c r="AH1" s="4">
        <f>SUMIFS(AI6:AI44,AI6:AI44,"&gt;0")</f>
        <v>2</v>
      </c>
      <c r="AI1" s="4">
        <f>-SUMIFS(AI6:AI44,AI6:AI44,"&lt;0")</f>
        <v>1</v>
      </c>
      <c r="AJ1" s="4">
        <f>SUMIFS(AK6:AK44,AK6:AK44,"&gt;0")</f>
        <v>1</v>
      </c>
      <c r="AK1" s="4">
        <f>-SUMIFS(AK6:AK44,AK6:AK44,"&lt;0")</f>
        <v>2</v>
      </c>
      <c r="AL1" s="4">
        <f>SUMIFS(AM6:AM44,AM6:AM44,"&gt;0")</f>
        <v>1</v>
      </c>
      <c r="AM1" s="4">
        <f>-SUMIFS(AM6:AM44,AM6:AM44,"&lt;0")</f>
        <v>1</v>
      </c>
      <c r="AN1" s="4">
        <f>SUMIFS(AO6:AO44,AO6:AO44,"&gt;0")</f>
        <v>3</v>
      </c>
      <c r="AO1" s="4">
        <f>-SUMIFS(AO6:AO44,AO6:AO44,"&lt;0")</f>
        <v>0</v>
      </c>
      <c r="AP1" s="4">
        <f>SUMIFS(AQ6:AQ44,AQ6:AQ44,"&gt;0")</f>
        <v>3</v>
      </c>
      <c r="AQ1" s="4">
        <f>-SUMIFS(AQ6:AQ44,AQ6:AQ44,"&lt;0")</f>
        <v>0</v>
      </c>
      <c r="AR1" s="4">
        <f>SUMIFS(AS6:AS44,AS6:AS44,"&gt;0")</f>
        <v>1</v>
      </c>
      <c r="AS1" s="4">
        <f>-SUMIFS(AS6:AS44,AS6:AS44,"&lt;0")</f>
        <v>2</v>
      </c>
      <c r="AT1" s="4">
        <f>SUMIFS(AU6:AU44,AU6:AU44,"&gt;0")</f>
        <v>1</v>
      </c>
      <c r="AU1" s="4">
        <f>-SUMIFS(AU6:AU44,AU6:AU44,"&lt;0")</f>
        <v>0</v>
      </c>
      <c r="AV1" s="4">
        <f>SUMIFS(AW6:AW44,AW6:AW44,"&gt;0")</f>
        <v>1</v>
      </c>
      <c r="AW1" s="4">
        <f>-SUMIFS(AW6:AW44,AW6:AW44,"&lt;0")</f>
        <v>1</v>
      </c>
      <c r="AX1" s="4">
        <f>SUMIFS(AY6:AY44,AY6:AY44,"&gt;0")</f>
        <v>0</v>
      </c>
      <c r="AY1" s="4">
        <f>-SUMIFS(AY6:AY44,AY6:AY44,"&lt;0")</f>
        <v>1</v>
      </c>
      <c r="AZ1" s="4">
        <f>SUMIFS(BA6:BA44,BA6:BA44,"&gt;0")</f>
        <v>3</v>
      </c>
      <c r="BA1" s="4">
        <f>-SUMIFS(BA6:BA44,BA6:BA44,"&lt;0")</f>
        <v>1</v>
      </c>
      <c r="BB1" s="4">
        <f>SUMIFS(BC6:BC44,BC6:BC44,"&gt;0")</f>
        <v>1</v>
      </c>
      <c r="BC1" s="4">
        <f>-SUMIFS(BC6:BC44,BC6:BC44,"&lt;0")</f>
        <v>0</v>
      </c>
      <c r="BD1" s="4"/>
      <c r="BE1" s="4"/>
      <c r="BF1" s="4"/>
      <c r="BG1" s="4"/>
      <c r="BH1" s="4"/>
    </row>
    <row r="2" spans="1:60" s="5" customFormat="1" ht="15" customHeight="1" x14ac:dyDescent="0.3">
      <c r="A2" s="1" t="s">
        <v>0</v>
      </c>
      <c r="B2" s="6"/>
      <c r="C2" s="7"/>
      <c r="D2" s="8"/>
      <c r="E2" s="9"/>
      <c r="F2" s="10">
        <v>44268</v>
      </c>
      <c r="G2" s="10"/>
      <c r="H2" s="10">
        <v>44274</v>
      </c>
      <c r="I2" s="10"/>
      <c r="J2" s="11">
        <v>44290</v>
      </c>
      <c r="K2" s="11"/>
      <c r="L2" s="11">
        <v>44296</v>
      </c>
      <c r="M2" s="11"/>
      <c r="N2" s="11">
        <v>44317</v>
      </c>
      <c r="O2" s="11"/>
      <c r="P2" s="10">
        <v>44321</v>
      </c>
      <c r="Q2" s="10"/>
      <c r="R2" s="10">
        <v>44325</v>
      </c>
      <c r="S2" s="10"/>
      <c r="T2" s="10">
        <v>44330</v>
      </c>
      <c r="U2" s="10"/>
      <c r="V2" s="10">
        <v>44335</v>
      </c>
      <c r="W2" s="10"/>
      <c r="X2" s="10">
        <v>44345</v>
      </c>
      <c r="Y2" s="10"/>
      <c r="Z2" s="10">
        <v>44360</v>
      </c>
      <c r="AA2" s="10"/>
      <c r="AB2" s="10">
        <v>44368</v>
      </c>
      <c r="AC2" s="10"/>
      <c r="AD2" s="10">
        <v>44373</v>
      </c>
      <c r="AE2" s="10"/>
      <c r="AF2" s="10">
        <v>44378</v>
      </c>
      <c r="AG2" s="10"/>
      <c r="AH2" s="10">
        <v>44412</v>
      </c>
      <c r="AI2" s="10"/>
      <c r="AJ2" s="10">
        <v>44419</v>
      </c>
      <c r="AK2" s="10"/>
      <c r="AL2" s="10">
        <v>44423</v>
      </c>
      <c r="AM2" s="10"/>
      <c r="AN2" s="10">
        <v>44436</v>
      </c>
      <c r="AO2" s="10"/>
      <c r="AP2" s="12">
        <v>44451</v>
      </c>
      <c r="AQ2" s="12"/>
      <c r="AR2" s="12">
        <v>44461</v>
      </c>
      <c r="AS2" s="12"/>
      <c r="AT2" s="12">
        <v>44464</v>
      </c>
      <c r="AU2" s="12"/>
      <c r="AV2" s="10">
        <v>44471</v>
      </c>
      <c r="AW2" s="10"/>
      <c r="AX2" s="12">
        <v>44485</v>
      </c>
      <c r="AY2" s="12"/>
      <c r="AZ2" s="12">
        <v>44500</v>
      </c>
      <c r="BA2" s="12"/>
      <c r="BB2" s="13">
        <v>44506</v>
      </c>
      <c r="BC2" s="14"/>
      <c r="BD2" s="4"/>
      <c r="BE2" s="4"/>
      <c r="BF2" s="4"/>
      <c r="BG2" s="4"/>
      <c r="BH2" s="4"/>
    </row>
    <row r="3" spans="1:60" s="22" customFormat="1" ht="20.25" customHeight="1" x14ac:dyDescent="0.35">
      <c r="A3" s="15" t="s">
        <v>1</v>
      </c>
      <c r="B3" s="16"/>
      <c r="C3" s="17"/>
      <c r="D3" s="18"/>
      <c r="E3" s="19"/>
      <c r="F3" s="20" t="str">
        <f>IF(COUNT(F6:G41)=0, "", SUMIFS(G6:G41,G6:G41,"&gt;0")&amp;":"&amp;-SUMIFS(G6:G41,G6:G41,"&lt;0"))</f>
        <v>4:1</v>
      </c>
      <c r="G3" s="20"/>
      <c r="H3" s="20" t="str">
        <f>IF(COUNT(H6:I41)=0, "", SUMIFS(I6:I41,I6:I41,"&gt;0")&amp;":"&amp;-SUMIFS(I6:I41,I6:I41,"&lt;0"))</f>
        <v>0:2</v>
      </c>
      <c r="I3" s="20"/>
      <c r="J3" s="20" t="str">
        <f>IF(COUNT(J6:K41)=0, "", SUMIFS(K6:K41,K6:K41,"&gt;0")&amp;":"&amp;-SUMIFS(K6:K41,K6:K41,"&lt;0"))</f>
        <v>0:4</v>
      </c>
      <c r="K3" s="20"/>
      <c r="L3" s="20" t="str">
        <f>IF(COUNT(L6:M42)=0, "", SUMIFS(M6:M42,M6:M42,"&gt;0")&amp;":"&amp;-SUMIFS(M6:M42,M6:M42,"&lt;0"))</f>
        <v>1:2</v>
      </c>
      <c r="M3" s="20"/>
      <c r="N3" s="20" t="str">
        <f>IF(COUNT(N6:O42)=0, "", SUMIFS(O6:O42,O6:O42,"&gt;0")&amp;":"&amp;-SUMIFS(O6:O42,O6:O42,"&lt;0"))</f>
        <v>1:0</v>
      </c>
      <c r="O3" s="20"/>
      <c r="P3" s="20" t="str">
        <f>IF(COUNT(P6:Q42)=0, "", SUMIFS(Q6:Q42,Q6:Q42,"&gt;0")&amp;":"&amp;-SUMIFS(Q6:Q42,Q6:Q42,"&lt;0"))</f>
        <v>3:0</v>
      </c>
      <c r="Q3" s="20"/>
      <c r="R3" s="20" t="str">
        <f>IF(COUNT(R6:S42)=0, "", SUMIFS(S6:S42,S6:S42,"&gt;0")&amp;":"&amp;-SUMIFS(S6:S42,S6:S42,"&lt;0"))</f>
        <v>1:4</v>
      </c>
      <c r="S3" s="20"/>
      <c r="T3" s="20" t="str">
        <f>IF(COUNT(T6:U42)=0, "", SUMIFS(U6:U42,U6:U42,"&gt;0")&amp;":"&amp;-SUMIFS(U6:U42,U6:U42,"&lt;0"))</f>
        <v>1:2</v>
      </c>
      <c r="U3" s="20"/>
      <c r="V3" s="20" t="str">
        <f>IF(COUNT(V6:W42)=0, "", SUMIFS(W6:W42,W6:W42,"&gt;0")&amp;":"&amp;-SUMIFS(W6:W42,W6:W42,"&lt;0"))</f>
        <v>0:1</v>
      </c>
      <c r="W3" s="20"/>
      <c r="X3" s="20" t="str">
        <f>IF(COUNT(X6:Y42)=0, "", SUMIFS(Y6:Y42,Y6:Y42,"&gt;0")&amp;":"&amp;-SUMIFS(Y6:Y42,Y6:Y42,"&lt;0"))</f>
        <v>5:0</v>
      </c>
      <c r="Y3" s="20"/>
      <c r="Z3" s="20" t="str">
        <f>IF(COUNT(Z6:AA42)=0, "", SUMIFS(AA6:AA42,AA6:AA42,"&gt;0")&amp;":"&amp;-SUMIFS(AA6:AA42,AA6:AA42,"&lt;0"))</f>
        <v>2:1</v>
      </c>
      <c r="AA3" s="20"/>
      <c r="AB3" s="20" t="str">
        <f>IF(COUNT(AB6:AC42)=0, "", SUMIFS(AC6:AC42,AC6:AC42,"&gt;0")&amp;":"&amp;-SUMIFS(AC6:AC42,AC6:AC42,"&lt;0"))</f>
        <v>0:0</v>
      </c>
      <c r="AC3" s="20"/>
      <c r="AD3" s="20" t="str">
        <f>IF(COUNT(AD6:AE42)=0, "", SUMIFS(AE6:AE42,AE6:AE42,"&gt;0")&amp;":"&amp;-SUMIFS(AE6:AE42,AE6:AE42,"&lt;0"))</f>
        <v>2:0</v>
      </c>
      <c r="AE3" s="20"/>
      <c r="AF3" s="20" t="str">
        <f>IF(COUNT(AF6:AG42)=0, "", SUMIFS(AG6:AG42,AG6:AG42,"&gt;0")&amp;":"&amp;-SUMIFS(AG6:AG42,AG6:AG42,"&lt;0"))</f>
        <v>1:0</v>
      </c>
      <c r="AG3" s="20"/>
      <c r="AH3" s="20" t="str">
        <f>IF(COUNT(AH6:AI42)=0, "", SUMIFS(AI6:AI42,AI6:AI42,"&gt;0")&amp;":"&amp;-SUMIFS(AI6:AI42,AI6:AI42,"&lt;0"))</f>
        <v>2:1</v>
      </c>
      <c r="AI3" s="20"/>
      <c r="AJ3" s="20" t="str">
        <f>IF(COUNT(AJ6:AK42)=0, "", SUMIFS(AK6:AK42,AK6:AK42,"&gt;0")&amp;":"&amp;-SUMIFS(AK6:AK42,AK6:AK42,"&lt;0"))</f>
        <v>1:2</v>
      </c>
      <c r="AK3" s="20"/>
      <c r="AL3" s="20" t="str">
        <f>IF(COUNT(AL6:AM42)=0, "", SUMIFS(AM6:AM42,AM6:AM42,"&gt;0")&amp;":"&amp;-SUMIFS(AM6:AM42,AM6:AM42,"&lt;0"))</f>
        <v>1:1</v>
      </c>
      <c r="AM3" s="20"/>
      <c r="AN3" s="20" t="str">
        <f>IF(COUNT(AN6:AO42)=0, "", SUMIFS(AO6:AO42,AO6:AO42,"&gt;0")&amp;":"&amp;-SUMIFS(AO6:AO42,AO6:AO42,"&lt;0"))</f>
        <v>3:0</v>
      </c>
      <c r="AO3" s="20"/>
      <c r="AP3" s="20" t="str">
        <f>IF(COUNT(AP6:AQ42)=0, "", SUMIFS(AQ6:AQ42,AQ6:AQ42,"&gt;0")&amp;":"&amp;-SUMIFS(AQ6:AQ42,AQ6:AQ42,"&lt;0"))</f>
        <v>3:0</v>
      </c>
      <c r="AQ3" s="20"/>
      <c r="AR3" s="20" t="str">
        <f>IF(COUNT(AR6:AS42)=0, "", SUMIFS(AS6:AS42,AS6:AS42,"&gt;0")&amp;":"&amp;-SUMIFS(AS6:AS42,AS6:AS42,"&lt;0"))</f>
        <v>1:2</v>
      </c>
      <c r="AS3" s="20"/>
      <c r="AT3" s="20" t="str">
        <f>IF(COUNT(AT6:AU42)=0, "", SUMIFS(AU6:AU42,AU6:AU42,"&gt;0")&amp;":"&amp;-SUMIFS(AU6:AU42,AU6:AU42,"&lt;0"))</f>
        <v>1:0</v>
      </c>
      <c r="AU3" s="20"/>
      <c r="AV3" s="20" t="str">
        <f>IF(COUNT(AV6:AW42)=0, "", SUMIFS(AW6:AW42,AW6:AW42,"&gt;0")&amp;":"&amp;-SUMIFS(AW6:AW42,AW6:AW42,"&lt;0"))</f>
        <v>1:1</v>
      </c>
      <c r="AW3" s="20"/>
      <c r="AX3" s="20" t="str">
        <f>IF(COUNT(AX6:AY42)=0, "", SUMIFS(AY6:AY42,AY6:AY42,"&gt;0")&amp;":"&amp;-SUMIFS(AY6:AY42,AY6:AY42,"&lt;0"))</f>
        <v>0:1</v>
      </c>
      <c r="AY3" s="20"/>
      <c r="AZ3" s="20" t="str">
        <f>IF(COUNT(AZ6:BA42)=0, "", SUMIFS(BA6:BA42,BA6:BA42,"&gt;0")&amp;":"&amp;-SUMIFS(BA6:BA42,BA6:BA42,"&lt;0"))</f>
        <v>3:1</v>
      </c>
      <c r="BA3" s="20"/>
      <c r="BB3" s="20" t="str">
        <f>IF(COUNT(BB6:BC42)=0, "", SUMIFS(BC6:BC42,BC6:BC42,"&gt;0")&amp;":"&amp;-SUMIFS(BC6:BC42,BC6:BC42,"&lt;0"))</f>
        <v>1:0</v>
      </c>
      <c r="BC3" s="20"/>
      <c r="BD3" s="21"/>
      <c r="BE3" s="21"/>
      <c r="BF3" s="21"/>
      <c r="BG3" s="21"/>
      <c r="BH3" s="21"/>
    </row>
    <row r="4" spans="1:60" s="5" customFormat="1" ht="13.95" customHeight="1" x14ac:dyDescent="0.3">
      <c r="A4" s="23" t="s">
        <v>2</v>
      </c>
      <c r="B4" s="24"/>
      <c r="C4" s="25"/>
      <c r="D4" s="26"/>
      <c r="E4" s="25"/>
      <c r="F4" s="27" t="s">
        <v>3</v>
      </c>
      <c r="G4" s="27"/>
      <c r="H4" s="27" t="s">
        <v>4</v>
      </c>
      <c r="I4" s="27"/>
      <c r="J4" s="27" t="s">
        <v>5</v>
      </c>
      <c r="K4" s="27"/>
      <c r="L4" s="27" t="s">
        <v>6</v>
      </c>
      <c r="M4" s="27"/>
      <c r="N4" s="27" t="s">
        <v>7</v>
      </c>
      <c r="O4" s="27"/>
      <c r="P4" s="27" t="s">
        <v>3</v>
      </c>
      <c r="Q4" s="27"/>
      <c r="R4" s="27" t="s">
        <v>4</v>
      </c>
      <c r="S4" s="27"/>
      <c r="T4" s="27" t="s">
        <v>5</v>
      </c>
      <c r="U4" s="27"/>
      <c r="V4" s="27" t="s">
        <v>6</v>
      </c>
      <c r="W4" s="27"/>
      <c r="X4" s="27" t="s">
        <v>8</v>
      </c>
      <c r="Y4" s="27"/>
      <c r="Z4" s="27" t="s">
        <v>9</v>
      </c>
      <c r="AA4" s="27"/>
      <c r="AB4" s="27" t="s">
        <v>7</v>
      </c>
      <c r="AC4" s="27"/>
      <c r="AD4" s="27" t="s">
        <v>3</v>
      </c>
      <c r="AE4" s="27"/>
      <c r="AF4" s="27" t="s">
        <v>4</v>
      </c>
      <c r="AG4" s="27"/>
      <c r="AH4" s="27" t="s">
        <v>6</v>
      </c>
      <c r="AI4" s="27"/>
      <c r="AJ4" s="27" t="s">
        <v>9</v>
      </c>
      <c r="AK4" s="27"/>
      <c r="AL4" s="27" t="s">
        <v>7</v>
      </c>
      <c r="AM4" s="27"/>
      <c r="AN4" s="27" t="s">
        <v>9</v>
      </c>
      <c r="AO4" s="27"/>
      <c r="AP4" s="27" t="s">
        <v>3</v>
      </c>
      <c r="AQ4" s="27"/>
      <c r="AR4" s="28" t="s">
        <v>5</v>
      </c>
      <c r="AS4" s="28"/>
      <c r="AT4" s="28" t="s">
        <v>10</v>
      </c>
      <c r="AU4" s="28"/>
      <c r="AV4" s="28" t="s">
        <v>5</v>
      </c>
      <c r="AW4" s="28"/>
      <c r="AX4" s="28" t="s">
        <v>6</v>
      </c>
      <c r="AY4" s="28"/>
      <c r="AZ4" s="28" t="s">
        <v>7</v>
      </c>
      <c r="BA4" s="28"/>
      <c r="BB4" s="28" t="s">
        <v>9</v>
      </c>
      <c r="BC4" s="28"/>
      <c r="BD4" s="4"/>
      <c r="BE4" s="4"/>
      <c r="BF4" s="4"/>
      <c r="BG4" s="4"/>
      <c r="BH4" s="4"/>
    </row>
    <row r="5" spans="1:60" s="33" customFormat="1" ht="13.8" x14ac:dyDescent="0.25">
      <c r="A5" s="29" t="s">
        <v>11</v>
      </c>
      <c r="B5" s="30" t="s">
        <v>12</v>
      </c>
      <c r="C5" s="30" t="s">
        <v>13</v>
      </c>
      <c r="D5" s="31" t="s">
        <v>14</v>
      </c>
      <c r="E5" s="30" t="s">
        <v>15</v>
      </c>
      <c r="F5" s="30">
        <v>1</v>
      </c>
      <c r="G5" s="30">
        <v>1</v>
      </c>
      <c r="H5" s="30">
        <v>2</v>
      </c>
      <c r="I5" s="30">
        <v>2</v>
      </c>
      <c r="J5" s="30">
        <v>3</v>
      </c>
      <c r="K5" s="30">
        <v>3</v>
      </c>
      <c r="L5" s="31">
        <v>4</v>
      </c>
      <c r="M5" s="30">
        <v>4</v>
      </c>
      <c r="N5" s="31">
        <v>5</v>
      </c>
      <c r="O5" s="30">
        <v>5</v>
      </c>
      <c r="P5" s="31">
        <v>6</v>
      </c>
      <c r="Q5" s="30">
        <v>6</v>
      </c>
      <c r="R5" s="31">
        <v>7</v>
      </c>
      <c r="S5" s="30">
        <v>7</v>
      </c>
      <c r="T5" s="31">
        <v>8</v>
      </c>
      <c r="U5" s="30">
        <v>8</v>
      </c>
      <c r="V5" s="31">
        <v>9</v>
      </c>
      <c r="W5" s="30">
        <v>9</v>
      </c>
      <c r="X5" s="31">
        <v>10</v>
      </c>
      <c r="Y5" s="30">
        <v>10</v>
      </c>
      <c r="Z5" s="31">
        <v>11</v>
      </c>
      <c r="AA5" s="30">
        <v>11</v>
      </c>
      <c r="AB5" s="31">
        <v>12</v>
      </c>
      <c r="AC5" s="30">
        <v>12</v>
      </c>
      <c r="AD5" s="31">
        <v>13</v>
      </c>
      <c r="AE5" s="30">
        <v>13</v>
      </c>
      <c r="AF5" s="31">
        <v>14</v>
      </c>
      <c r="AG5" s="30">
        <v>14</v>
      </c>
      <c r="AH5" s="31">
        <v>15</v>
      </c>
      <c r="AI5" s="30">
        <v>15</v>
      </c>
      <c r="AJ5" s="31">
        <v>16</v>
      </c>
      <c r="AK5" s="30">
        <v>16</v>
      </c>
      <c r="AL5" s="31">
        <v>17</v>
      </c>
      <c r="AM5" s="30">
        <v>17</v>
      </c>
      <c r="AN5" s="31">
        <v>18</v>
      </c>
      <c r="AO5" s="30">
        <v>18</v>
      </c>
      <c r="AP5" s="31">
        <v>19</v>
      </c>
      <c r="AQ5" s="30">
        <v>19</v>
      </c>
      <c r="AR5" s="31">
        <v>20</v>
      </c>
      <c r="AS5" s="30">
        <v>20</v>
      </c>
      <c r="AT5" s="31">
        <v>21</v>
      </c>
      <c r="AU5" s="30">
        <v>21</v>
      </c>
      <c r="AV5" s="31">
        <v>22</v>
      </c>
      <c r="AW5" s="30">
        <v>22</v>
      </c>
      <c r="AX5" s="31">
        <v>23</v>
      </c>
      <c r="AY5" s="30">
        <v>23</v>
      </c>
      <c r="AZ5" s="31">
        <v>24</v>
      </c>
      <c r="BA5" s="30">
        <v>24</v>
      </c>
      <c r="BB5" s="31">
        <v>25</v>
      </c>
      <c r="BC5" s="30">
        <v>25</v>
      </c>
      <c r="BD5" s="30" t="s">
        <v>16</v>
      </c>
      <c r="BE5" s="30" t="s">
        <v>17</v>
      </c>
      <c r="BF5" s="32"/>
      <c r="BG5" s="32"/>
      <c r="BH5" s="32"/>
    </row>
    <row r="6" spans="1:60" s="5" customFormat="1" ht="13.8" customHeight="1" x14ac:dyDescent="0.3">
      <c r="A6" s="5" t="s">
        <v>18</v>
      </c>
      <c r="B6" s="34" t="s">
        <v>19</v>
      </c>
      <c r="C6" s="35">
        <v>33755</v>
      </c>
      <c r="D6" s="36">
        <f t="shared" ref="D6:D34" si="0">YEARFRAC(C6,$B$1)</f>
        <v>29.433333333333334</v>
      </c>
      <c r="E6" s="37" t="s">
        <v>20</v>
      </c>
      <c r="F6" s="4">
        <v>90</v>
      </c>
      <c r="G6" s="38">
        <v>1</v>
      </c>
      <c r="H6" s="4">
        <v>90</v>
      </c>
      <c r="I6" s="38"/>
      <c r="J6" s="4">
        <v>90</v>
      </c>
      <c r="K6" s="39"/>
      <c r="L6" s="4">
        <v>90</v>
      </c>
      <c r="M6" s="38"/>
      <c r="N6" s="4">
        <v>90</v>
      </c>
      <c r="O6" s="38"/>
      <c r="P6" s="4">
        <v>90</v>
      </c>
      <c r="Q6" s="38"/>
      <c r="R6" s="40">
        <v>90</v>
      </c>
      <c r="S6" s="41"/>
      <c r="T6" s="4">
        <v>90</v>
      </c>
      <c r="U6" s="41"/>
      <c r="V6" s="4">
        <v>90</v>
      </c>
      <c r="W6" s="38"/>
      <c r="X6" s="42">
        <v>45</v>
      </c>
      <c r="Y6" s="38"/>
      <c r="Z6" s="4">
        <v>90</v>
      </c>
      <c r="AA6" s="38">
        <v>1</v>
      </c>
      <c r="AB6" s="4">
        <v>90</v>
      </c>
      <c r="AC6" s="38"/>
      <c r="AD6" s="43">
        <v>90</v>
      </c>
      <c r="AE6" s="38"/>
      <c r="AF6" s="4"/>
      <c r="AG6" s="38"/>
      <c r="AH6" s="43">
        <v>90</v>
      </c>
      <c r="AI6" s="38">
        <v>1</v>
      </c>
      <c r="AJ6" s="4">
        <v>90</v>
      </c>
      <c r="AK6" s="38"/>
      <c r="AL6" s="4">
        <v>90</v>
      </c>
      <c r="AM6" s="38"/>
      <c r="AN6" s="43">
        <v>90</v>
      </c>
      <c r="AO6" s="38"/>
      <c r="AP6" s="43">
        <v>90</v>
      </c>
      <c r="AQ6" s="38"/>
      <c r="AR6" s="42">
        <v>90</v>
      </c>
      <c r="AS6" s="41"/>
      <c r="AT6" s="44"/>
      <c r="AU6" s="45"/>
      <c r="AV6" s="4">
        <v>90</v>
      </c>
      <c r="AW6" s="41"/>
      <c r="AX6" s="4">
        <v>90</v>
      </c>
      <c r="AY6" s="38"/>
      <c r="AZ6" s="4"/>
      <c r="BA6" s="38"/>
      <c r="BB6" s="4"/>
      <c r="BC6" s="38"/>
      <c r="BD6" s="46">
        <f>+F6+H6+J6+L6+N6+P6+R6+T6+V6+AF6+X6+Z6+AB6+AL6+AP6+AD6+AH6+AJ6+AN6+AR6+AT6+AV6+AX6+AZ6+BB6</f>
        <v>1845</v>
      </c>
      <c r="BE6" s="46">
        <f>+G6+I6+K6+M6+O6+Q6+S6+U6+W6+AG6+Y6+AA6+AC6+AM6+AQ6+AE6+AI6+AK6+AO6+AS6+AU6+AW6+AY6+BA6+BC6</f>
        <v>3</v>
      </c>
      <c r="BF6" s="4"/>
      <c r="BG6">
        <f t="shared" ref="BG6:BG34" si="1">BD6/BD$38</f>
        <v>7.4844833880978456E-2</v>
      </c>
      <c r="BH6">
        <f>BG6*D6</f>
        <v>2.2029329438967991</v>
      </c>
    </row>
    <row r="7" spans="1:60" s="5" customFormat="1" ht="13.8" customHeight="1" x14ac:dyDescent="0.3">
      <c r="A7" s="5" t="s">
        <v>21</v>
      </c>
      <c r="B7" s="46" t="s">
        <v>22</v>
      </c>
      <c r="C7" s="35">
        <v>35455</v>
      </c>
      <c r="D7" s="36">
        <f t="shared" si="0"/>
        <v>24.780555555555555</v>
      </c>
      <c r="E7" s="47" t="s">
        <v>23</v>
      </c>
      <c r="F7" s="48">
        <v>36</v>
      </c>
      <c r="G7" s="38"/>
      <c r="H7" s="4"/>
      <c r="I7" s="38"/>
      <c r="J7" s="4"/>
      <c r="K7" s="38"/>
      <c r="L7" s="4"/>
      <c r="M7" s="38"/>
      <c r="N7" s="4">
        <v>90</v>
      </c>
      <c r="O7" s="38"/>
      <c r="P7" s="4">
        <v>90</v>
      </c>
      <c r="Q7" s="38"/>
      <c r="R7" s="40">
        <v>90</v>
      </c>
      <c r="S7" s="38">
        <v>-4</v>
      </c>
      <c r="T7" s="4"/>
      <c r="U7" s="38"/>
      <c r="V7" s="4">
        <v>90</v>
      </c>
      <c r="W7" s="38">
        <v>-1</v>
      </c>
      <c r="X7" s="4">
        <v>90</v>
      </c>
      <c r="Y7" s="38"/>
      <c r="Z7" s="4">
        <v>90</v>
      </c>
      <c r="AA7" s="38">
        <v>-1</v>
      </c>
      <c r="AB7" s="4">
        <v>90</v>
      </c>
      <c r="AC7" s="38"/>
      <c r="AD7" s="43">
        <v>90</v>
      </c>
      <c r="AE7" s="38"/>
      <c r="AF7" s="4">
        <v>90</v>
      </c>
      <c r="AG7" s="38"/>
      <c r="AH7" s="43">
        <v>90</v>
      </c>
      <c r="AI7" s="38">
        <v>-1</v>
      </c>
      <c r="AJ7" s="4">
        <v>90</v>
      </c>
      <c r="AK7" s="38">
        <v>-2</v>
      </c>
      <c r="AL7" s="4">
        <v>90</v>
      </c>
      <c r="AM7" s="38">
        <v>-1</v>
      </c>
      <c r="AN7" s="43">
        <v>90</v>
      </c>
      <c r="AO7" s="38"/>
      <c r="AP7" s="43">
        <v>90</v>
      </c>
      <c r="AQ7" s="38"/>
      <c r="AR7" s="4">
        <v>90</v>
      </c>
      <c r="AS7" s="38">
        <v>-2</v>
      </c>
      <c r="AT7" s="4">
        <v>90</v>
      </c>
      <c r="AU7" s="41"/>
      <c r="AV7" s="4">
        <v>90</v>
      </c>
      <c r="AW7" s="38">
        <v>-1</v>
      </c>
      <c r="AX7" s="4">
        <v>90</v>
      </c>
      <c r="AY7" s="38">
        <v>-1</v>
      </c>
      <c r="AZ7" s="4">
        <v>90</v>
      </c>
      <c r="BA7" s="38">
        <v>-1</v>
      </c>
      <c r="BB7" s="4">
        <v>90</v>
      </c>
      <c r="BC7" s="38"/>
      <c r="BD7" s="46">
        <f t="shared" ref="BD7:BD33" si="2">+F7+H7+J7+L7+N7+P7+R7+T7+V7+AF7+X7+Z7+AB7+AL7+AP7+AD7+AH7+AJ7+AN7+AR7+AT7+AV7+AX7+AZ7+BB7</f>
        <v>1836</v>
      </c>
      <c r="BE7" s="46">
        <f t="shared" ref="BE7:BE33" si="3">+G7+I7+K7+M7+O7+Q7+S7+U7+W7+AG7+Y7+AA7+AC7+AM7+AQ7+AE7+AI7+AK7+AO7+AS7+AU7+AW7+AY7+BA7+BC7</f>
        <v>-15</v>
      </c>
      <c r="BF7" s="4"/>
      <c r="BG7">
        <f t="shared" si="1"/>
        <v>7.4479737130339535E-2</v>
      </c>
      <c r="BH7">
        <f>BG7*D7</f>
        <v>1.8456492637215527</v>
      </c>
    </row>
    <row r="8" spans="1:60" s="5" customFormat="1" ht="13.8" customHeight="1" x14ac:dyDescent="0.3">
      <c r="A8" s="5" t="s">
        <v>24</v>
      </c>
      <c r="B8" s="46" t="s">
        <v>25</v>
      </c>
      <c r="C8" s="35">
        <v>35251</v>
      </c>
      <c r="D8" s="36">
        <f t="shared" si="0"/>
        <v>25.336111111111112</v>
      </c>
      <c r="E8" s="47" t="s">
        <v>26</v>
      </c>
      <c r="F8" s="49">
        <v>61</v>
      </c>
      <c r="G8" s="38"/>
      <c r="H8" s="49">
        <v>86</v>
      </c>
      <c r="I8" s="38"/>
      <c r="J8" s="49">
        <v>45</v>
      </c>
      <c r="K8" s="38"/>
      <c r="L8" s="48">
        <v>3</v>
      </c>
      <c r="M8" s="38"/>
      <c r="N8" s="4">
        <v>90</v>
      </c>
      <c r="O8" s="38">
        <v>1</v>
      </c>
      <c r="P8" s="49">
        <v>87</v>
      </c>
      <c r="Q8" s="38"/>
      <c r="R8" s="40">
        <v>90</v>
      </c>
      <c r="S8" s="38"/>
      <c r="T8" s="4">
        <v>90</v>
      </c>
      <c r="U8" s="38"/>
      <c r="V8" s="4">
        <v>90</v>
      </c>
      <c r="W8" s="38"/>
      <c r="X8" s="50">
        <v>25</v>
      </c>
      <c r="Y8" s="38"/>
      <c r="Z8" s="4">
        <v>90</v>
      </c>
      <c r="AA8" s="38"/>
      <c r="AB8" s="42">
        <v>78</v>
      </c>
      <c r="AC8" s="38"/>
      <c r="AD8" s="51">
        <v>81</v>
      </c>
      <c r="AE8" s="38"/>
      <c r="AF8" s="4">
        <v>90</v>
      </c>
      <c r="AG8" s="38"/>
      <c r="AH8" s="43">
        <v>90</v>
      </c>
      <c r="AI8" s="38"/>
      <c r="AJ8" s="4">
        <v>90</v>
      </c>
      <c r="AK8" s="38"/>
      <c r="AL8" s="4">
        <v>90</v>
      </c>
      <c r="AM8" s="38">
        <v>1</v>
      </c>
      <c r="AN8" s="43">
        <v>90</v>
      </c>
      <c r="AO8" s="38"/>
      <c r="AP8" s="43">
        <v>90</v>
      </c>
      <c r="AQ8" s="41">
        <v>1</v>
      </c>
      <c r="AR8" s="4">
        <v>90</v>
      </c>
      <c r="AS8" s="41"/>
      <c r="AT8" s="4">
        <v>90</v>
      </c>
      <c r="AU8" s="38"/>
      <c r="AV8" s="4">
        <v>90</v>
      </c>
      <c r="AW8" s="38"/>
      <c r="AX8" s="42">
        <v>75</v>
      </c>
      <c r="AY8" s="38"/>
      <c r="AZ8" s="4"/>
      <c r="BA8" s="38"/>
      <c r="BB8" s="4"/>
      <c r="BC8" s="38"/>
      <c r="BD8" s="46">
        <f t="shared" si="2"/>
        <v>1801</v>
      </c>
      <c r="BE8" s="46">
        <f t="shared" si="3"/>
        <v>3</v>
      </c>
      <c r="BF8" s="4"/>
      <c r="BG8">
        <f t="shared" si="1"/>
        <v>7.3059916433410407E-2</v>
      </c>
      <c r="BH8">
        <f>BG8*D8</f>
        <v>1.8510541605253787</v>
      </c>
    </row>
    <row r="9" spans="1:60" s="5" customFormat="1" ht="13.8" customHeight="1" x14ac:dyDescent="0.3">
      <c r="A9" s="5" t="s">
        <v>27</v>
      </c>
      <c r="B9" s="46" t="s">
        <v>28</v>
      </c>
      <c r="C9" s="35">
        <v>31944</v>
      </c>
      <c r="D9" s="36">
        <f t="shared" si="0"/>
        <v>34.388888888888886</v>
      </c>
      <c r="E9" s="46" t="s">
        <v>20</v>
      </c>
      <c r="F9" s="49">
        <v>86</v>
      </c>
      <c r="G9" s="38"/>
      <c r="H9" s="49">
        <v>86</v>
      </c>
      <c r="I9" s="38"/>
      <c r="J9" s="4"/>
      <c r="K9" s="39"/>
      <c r="L9" s="4">
        <v>90</v>
      </c>
      <c r="M9" s="38"/>
      <c r="N9" s="4">
        <v>90</v>
      </c>
      <c r="O9" s="39"/>
      <c r="P9" s="4">
        <v>90</v>
      </c>
      <c r="Q9" s="38"/>
      <c r="R9" s="40">
        <v>90</v>
      </c>
      <c r="S9" s="38"/>
      <c r="T9" s="4">
        <v>90</v>
      </c>
      <c r="U9" s="41"/>
      <c r="V9" s="4">
        <v>90</v>
      </c>
      <c r="W9" s="52"/>
      <c r="X9" s="4">
        <v>90</v>
      </c>
      <c r="Y9" s="38"/>
      <c r="Z9" s="4">
        <v>90</v>
      </c>
      <c r="AA9" s="41"/>
      <c r="AB9" s="42">
        <v>85</v>
      </c>
      <c r="AC9" s="41"/>
      <c r="AD9" s="43">
        <v>90</v>
      </c>
      <c r="AE9" s="38"/>
      <c r="AF9" s="4">
        <v>90</v>
      </c>
      <c r="AG9" s="38"/>
      <c r="AH9" s="51">
        <v>36</v>
      </c>
      <c r="AI9" s="38"/>
      <c r="AJ9" s="4"/>
      <c r="AK9" s="38"/>
      <c r="AL9" s="4">
        <v>90</v>
      </c>
      <c r="AM9" s="38"/>
      <c r="AN9" s="43">
        <v>90</v>
      </c>
      <c r="AO9" s="38"/>
      <c r="AP9" s="43">
        <v>90</v>
      </c>
      <c r="AQ9" s="38"/>
      <c r="AR9" s="4">
        <v>90</v>
      </c>
      <c r="AS9" s="41">
        <v>1</v>
      </c>
      <c r="AT9" s="44"/>
      <c r="AU9" s="45"/>
      <c r="AV9" s="4">
        <v>90</v>
      </c>
      <c r="AW9" s="38"/>
      <c r="AX9" s="4"/>
      <c r="AY9" s="38"/>
      <c r="AZ9" s="4">
        <v>90</v>
      </c>
      <c r="BA9" s="41"/>
      <c r="BB9" s="4">
        <v>90</v>
      </c>
      <c r="BC9" s="38"/>
      <c r="BD9" s="46">
        <f t="shared" si="2"/>
        <v>1823</v>
      </c>
      <c r="BE9" s="46">
        <f t="shared" si="3"/>
        <v>1</v>
      </c>
      <c r="BF9" s="4"/>
      <c r="BG9">
        <f t="shared" si="1"/>
        <v>7.3952375157194439E-2</v>
      </c>
      <c r="BH9">
        <f>BG9*D9</f>
        <v>2.5431400123501864</v>
      </c>
    </row>
    <row r="10" spans="1:60" s="5" customFormat="1" ht="13.8" customHeight="1" x14ac:dyDescent="0.3">
      <c r="A10" s="5" t="s">
        <v>29</v>
      </c>
      <c r="B10" s="46" t="s">
        <v>30</v>
      </c>
      <c r="C10" s="35">
        <v>32066</v>
      </c>
      <c r="D10" s="36">
        <f t="shared" si="0"/>
        <v>34.055555555555557</v>
      </c>
      <c r="E10" s="46" t="s">
        <v>31</v>
      </c>
      <c r="F10" s="4">
        <v>90</v>
      </c>
      <c r="G10" s="38"/>
      <c r="H10" s="4">
        <v>90</v>
      </c>
      <c r="I10" s="38"/>
      <c r="J10" s="4">
        <v>90</v>
      </c>
      <c r="K10" s="39"/>
      <c r="L10" s="4">
        <v>90</v>
      </c>
      <c r="M10" s="38"/>
      <c r="N10" s="4">
        <v>90</v>
      </c>
      <c r="O10" s="38"/>
      <c r="P10" s="4">
        <v>90</v>
      </c>
      <c r="Q10" s="38"/>
      <c r="R10" s="53">
        <v>35</v>
      </c>
      <c r="S10" s="38"/>
      <c r="T10" s="4">
        <v>90</v>
      </c>
      <c r="U10" s="38">
        <v>1</v>
      </c>
      <c r="V10" s="4">
        <v>90</v>
      </c>
      <c r="W10" s="38"/>
      <c r="X10" s="42">
        <v>65</v>
      </c>
      <c r="Y10" s="38">
        <v>1</v>
      </c>
      <c r="Z10" s="4">
        <v>90</v>
      </c>
      <c r="AA10" s="41"/>
      <c r="AB10" s="4">
        <v>90</v>
      </c>
      <c r="AC10" s="38"/>
      <c r="AD10" s="51">
        <v>66</v>
      </c>
      <c r="AE10" s="38">
        <v>1</v>
      </c>
      <c r="AF10" s="42">
        <v>85</v>
      </c>
      <c r="AG10" s="41"/>
      <c r="AH10" s="51">
        <v>86</v>
      </c>
      <c r="AI10" s="54">
        <v>1</v>
      </c>
      <c r="AJ10" s="44"/>
      <c r="AK10" s="45"/>
      <c r="AL10" s="4"/>
      <c r="AM10" s="38"/>
      <c r="AN10" s="43">
        <v>90</v>
      </c>
      <c r="AO10" s="38">
        <v>1</v>
      </c>
      <c r="AP10" s="43"/>
      <c r="AQ10" s="38"/>
      <c r="AR10" s="4">
        <v>90</v>
      </c>
      <c r="AS10" s="41"/>
      <c r="AT10" s="44"/>
      <c r="AU10" s="45"/>
      <c r="AV10" s="4">
        <v>90</v>
      </c>
      <c r="AW10" s="38"/>
      <c r="AX10" s="4">
        <v>90</v>
      </c>
      <c r="AY10" s="41"/>
      <c r="AZ10" s="4">
        <v>90</v>
      </c>
      <c r="BA10" s="38">
        <v>1</v>
      </c>
      <c r="BB10" s="4">
        <v>90</v>
      </c>
      <c r="BC10" s="38"/>
      <c r="BD10" s="46">
        <f t="shared" si="2"/>
        <v>1777</v>
      </c>
      <c r="BE10" s="46">
        <f t="shared" si="3"/>
        <v>6</v>
      </c>
      <c r="BF10" s="4"/>
      <c r="BG10">
        <f t="shared" si="1"/>
        <v>7.2086325098373288E-2</v>
      </c>
      <c r="BH10">
        <f>BG10*D10</f>
        <v>2.4549398491834906</v>
      </c>
    </row>
    <row r="11" spans="1:60" s="5" customFormat="1" ht="13.8" customHeight="1" x14ac:dyDescent="0.3">
      <c r="A11" s="5" t="s">
        <v>32</v>
      </c>
      <c r="B11" s="46" t="s">
        <v>22</v>
      </c>
      <c r="C11" s="35">
        <v>35095</v>
      </c>
      <c r="D11" s="36">
        <f t="shared" si="0"/>
        <v>25.766666666666666</v>
      </c>
      <c r="E11" s="46" t="s">
        <v>20</v>
      </c>
      <c r="F11" s="4">
        <v>90</v>
      </c>
      <c r="G11" s="38"/>
      <c r="H11" s="4">
        <v>90</v>
      </c>
      <c r="I11" s="38"/>
      <c r="J11" s="4">
        <v>90</v>
      </c>
      <c r="K11" s="38"/>
      <c r="L11" s="4">
        <v>90</v>
      </c>
      <c r="M11" s="38"/>
      <c r="N11" s="4">
        <v>90</v>
      </c>
      <c r="O11" s="38"/>
      <c r="P11" s="49">
        <v>87</v>
      </c>
      <c r="Q11" s="38"/>
      <c r="R11" s="40"/>
      <c r="S11" s="38"/>
      <c r="T11" s="4"/>
      <c r="U11" s="38"/>
      <c r="V11" s="4"/>
      <c r="W11" s="38"/>
      <c r="X11" s="4">
        <v>90</v>
      </c>
      <c r="Y11" s="38"/>
      <c r="Z11" s="50">
        <v>45</v>
      </c>
      <c r="AA11" s="38"/>
      <c r="AB11" s="4">
        <v>90</v>
      </c>
      <c r="AC11" s="38"/>
      <c r="AD11" s="43">
        <v>90</v>
      </c>
      <c r="AE11" s="41"/>
      <c r="AF11" s="42">
        <v>72</v>
      </c>
      <c r="AG11" s="38"/>
      <c r="AH11" s="51">
        <v>69</v>
      </c>
      <c r="AI11" s="38"/>
      <c r="AJ11" s="42">
        <v>56</v>
      </c>
      <c r="AK11" s="41">
        <v>1</v>
      </c>
      <c r="AL11" s="50">
        <v>24</v>
      </c>
      <c r="AM11" s="38"/>
      <c r="AN11" s="55">
        <v>13</v>
      </c>
      <c r="AO11" s="38"/>
      <c r="AP11" s="43"/>
      <c r="AQ11" s="38"/>
      <c r="AR11" s="42">
        <v>85</v>
      </c>
      <c r="AS11" s="41"/>
      <c r="AT11" s="50">
        <v>4</v>
      </c>
      <c r="AU11" s="38"/>
      <c r="AV11" s="42">
        <v>79</v>
      </c>
      <c r="AW11" s="38"/>
      <c r="AX11" s="50">
        <v>2</v>
      </c>
      <c r="AY11" s="38"/>
      <c r="AZ11" s="4">
        <v>90</v>
      </c>
      <c r="BA11" s="38"/>
      <c r="BB11" s="4">
        <v>90</v>
      </c>
      <c r="BC11" s="38"/>
      <c r="BD11" s="46">
        <f t="shared" si="2"/>
        <v>1436</v>
      </c>
      <c r="BE11" s="46">
        <f t="shared" si="3"/>
        <v>1</v>
      </c>
      <c r="BF11" s="4"/>
      <c r="BG11">
        <f t="shared" si="1"/>
        <v>5.8253214879720905E-2</v>
      </c>
      <c r="BH11">
        <f>BG11*D11</f>
        <v>1.5009911700674752</v>
      </c>
    </row>
    <row r="12" spans="1:60" s="5" customFormat="1" ht="13.8" customHeight="1" x14ac:dyDescent="0.3">
      <c r="A12" s="5" t="s">
        <v>33</v>
      </c>
      <c r="B12" s="46" t="s">
        <v>34</v>
      </c>
      <c r="C12" s="35">
        <v>37162</v>
      </c>
      <c r="D12" s="36">
        <f t="shared" si="0"/>
        <v>20.105555555555554</v>
      </c>
      <c r="E12" s="46" t="s">
        <v>26</v>
      </c>
      <c r="F12" s="48">
        <v>4</v>
      </c>
      <c r="G12" s="38"/>
      <c r="H12" s="4"/>
      <c r="I12" s="38"/>
      <c r="J12" s="4"/>
      <c r="K12" s="38"/>
      <c r="L12" s="4"/>
      <c r="M12" s="38"/>
      <c r="N12" s="49">
        <v>62</v>
      </c>
      <c r="O12" s="38"/>
      <c r="P12" s="49">
        <v>55</v>
      </c>
      <c r="Q12" s="38"/>
      <c r="R12" s="56">
        <v>84</v>
      </c>
      <c r="S12" s="41">
        <v>1</v>
      </c>
      <c r="T12" s="42">
        <v>89</v>
      </c>
      <c r="U12" s="38"/>
      <c r="V12" s="42">
        <v>75</v>
      </c>
      <c r="W12" s="57"/>
      <c r="X12" s="50">
        <v>25</v>
      </c>
      <c r="Y12" s="38"/>
      <c r="Z12" s="4">
        <v>90</v>
      </c>
      <c r="AA12" s="38"/>
      <c r="AB12" s="4">
        <v>90</v>
      </c>
      <c r="AC12" s="38"/>
      <c r="AD12" s="51">
        <v>81</v>
      </c>
      <c r="AE12" s="38">
        <v>1</v>
      </c>
      <c r="AF12" s="4">
        <v>90</v>
      </c>
      <c r="AG12" s="38"/>
      <c r="AH12" s="51">
        <v>84</v>
      </c>
      <c r="AI12" s="41"/>
      <c r="AJ12" s="42">
        <v>71</v>
      </c>
      <c r="AK12" s="38"/>
      <c r="AL12" s="42">
        <v>66</v>
      </c>
      <c r="AM12" s="38"/>
      <c r="AN12" s="55">
        <v>18</v>
      </c>
      <c r="AO12" s="38"/>
      <c r="AP12" s="51">
        <v>84</v>
      </c>
      <c r="AQ12" s="38">
        <v>2</v>
      </c>
      <c r="AR12" s="42">
        <v>88</v>
      </c>
      <c r="AS12" s="38"/>
      <c r="AT12" s="50">
        <v>4</v>
      </c>
      <c r="AU12" s="38"/>
      <c r="AV12" s="50">
        <v>5</v>
      </c>
      <c r="AW12" s="41"/>
      <c r="AX12" s="44"/>
      <c r="AY12" s="45"/>
      <c r="AZ12" s="4">
        <v>90</v>
      </c>
      <c r="BA12" s="38"/>
      <c r="BB12" s="42">
        <v>85</v>
      </c>
      <c r="BC12" s="41"/>
      <c r="BD12" s="46">
        <f t="shared" si="2"/>
        <v>1340</v>
      </c>
      <c r="BE12" s="46">
        <f t="shared" si="3"/>
        <v>4</v>
      </c>
      <c r="BF12" s="4"/>
      <c r="BG12">
        <f t="shared" si="1"/>
        <v>5.4358849539572429E-2</v>
      </c>
      <c r="BH12">
        <f>BG12*D12</f>
        <v>1.092914869353959</v>
      </c>
    </row>
    <row r="13" spans="1:60" s="5" customFormat="1" ht="13.8" customHeight="1" x14ac:dyDescent="0.3">
      <c r="A13" s="5" t="s">
        <v>35</v>
      </c>
      <c r="B13" s="46" t="s">
        <v>22</v>
      </c>
      <c r="C13" s="35">
        <v>34208</v>
      </c>
      <c r="D13" s="36">
        <f t="shared" si="0"/>
        <v>28.191666666666666</v>
      </c>
      <c r="E13" s="46" t="s">
        <v>20</v>
      </c>
      <c r="F13" s="48">
        <v>4</v>
      </c>
      <c r="G13" s="4"/>
      <c r="H13" s="58">
        <v>4</v>
      </c>
      <c r="I13" s="4"/>
      <c r="J13" s="43">
        <v>90</v>
      </c>
      <c r="K13" s="59"/>
      <c r="L13" s="58">
        <v>34</v>
      </c>
      <c r="M13" s="4"/>
      <c r="N13" s="43">
        <v>90</v>
      </c>
      <c r="O13" s="59"/>
      <c r="P13" s="60">
        <v>87</v>
      </c>
      <c r="Q13" s="4"/>
      <c r="R13" s="61">
        <v>67</v>
      </c>
      <c r="S13" s="4"/>
      <c r="T13" s="51">
        <v>89</v>
      </c>
      <c r="U13" s="57"/>
      <c r="V13" s="43"/>
      <c r="W13" s="4"/>
      <c r="X13" s="55">
        <v>45</v>
      </c>
      <c r="Y13" s="4"/>
      <c r="Z13" s="43"/>
      <c r="AA13" s="4"/>
      <c r="AB13" s="55">
        <v>5</v>
      </c>
      <c r="AC13" s="38"/>
      <c r="AD13" s="43">
        <v>90</v>
      </c>
      <c r="AE13" s="38"/>
      <c r="AF13" s="43">
        <v>90</v>
      </c>
      <c r="AG13" s="4"/>
      <c r="AH13" s="43">
        <v>90</v>
      </c>
      <c r="AI13" s="38"/>
      <c r="AJ13" s="4">
        <v>90</v>
      </c>
      <c r="AK13" s="38"/>
      <c r="AL13" s="43">
        <v>90</v>
      </c>
      <c r="AM13" s="57"/>
      <c r="AN13" s="44"/>
      <c r="AO13" s="45"/>
      <c r="AP13" s="55">
        <v>45</v>
      </c>
      <c r="AQ13" s="38"/>
      <c r="AR13" s="4"/>
      <c r="AS13" s="38"/>
      <c r="AT13" s="4"/>
      <c r="AU13" s="38"/>
      <c r="AV13" s="50">
        <v>11</v>
      </c>
      <c r="AW13" s="38"/>
      <c r="AX13" s="4">
        <v>90</v>
      </c>
      <c r="AY13" s="38"/>
      <c r="AZ13" s="4">
        <v>90</v>
      </c>
      <c r="BA13" s="41"/>
      <c r="BB13" s="43">
        <v>90</v>
      </c>
      <c r="BC13" s="38">
        <v>1</v>
      </c>
      <c r="BD13" s="46">
        <f t="shared" si="2"/>
        <v>1291</v>
      </c>
      <c r="BE13" s="46">
        <f t="shared" si="3"/>
        <v>1</v>
      </c>
      <c r="BF13" s="43"/>
      <c r="BG13">
        <f t="shared" si="1"/>
        <v>5.2371100563871648E-2</v>
      </c>
      <c r="BH13">
        <f>BG13*D13</f>
        <v>1.4764286100631483</v>
      </c>
    </row>
    <row r="14" spans="1:60" s="5" customFormat="1" ht="13.8" customHeight="1" x14ac:dyDescent="0.3">
      <c r="A14" s="5" t="s">
        <v>36</v>
      </c>
      <c r="B14" s="46" t="s">
        <v>25</v>
      </c>
      <c r="C14" s="35">
        <v>32804</v>
      </c>
      <c r="D14" s="36">
        <f t="shared" si="0"/>
        <v>32.036111111111111</v>
      </c>
      <c r="E14" s="46" t="s">
        <v>26</v>
      </c>
      <c r="F14" s="48">
        <v>29</v>
      </c>
      <c r="G14" s="38"/>
      <c r="H14" s="48">
        <v>26</v>
      </c>
      <c r="I14" s="38"/>
      <c r="J14" s="49">
        <v>55</v>
      </c>
      <c r="K14" s="38"/>
      <c r="L14" s="48">
        <v>28</v>
      </c>
      <c r="M14" s="38"/>
      <c r="N14" s="4">
        <v>90</v>
      </c>
      <c r="O14" s="38"/>
      <c r="P14" s="4">
        <v>90</v>
      </c>
      <c r="Q14" s="38"/>
      <c r="R14" s="40">
        <v>90</v>
      </c>
      <c r="S14" s="38"/>
      <c r="T14" s="4">
        <v>90</v>
      </c>
      <c r="U14" s="41"/>
      <c r="V14" s="42">
        <v>69</v>
      </c>
      <c r="W14" s="38"/>
      <c r="X14" s="4">
        <v>90</v>
      </c>
      <c r="Y14" s="38">
        <v>2</v>
      </c>
      <c r="Z14" s="4">
        <v>90</v>
      </c>
      <c r="AA14" s="38">
        <v>1</v>
      </c>
      <c r="AB14" s="4"/>
      <c r="AC14" s="38"/>
      <c r="AD14" s="43"/>
      <c r="AE14" s="38"/>
      <c r="AF14" s="50">
        <v>18</v>
      </c>
      <c r="AG14" s="38"/>
      <c r="AH14" s="43"/>
      <c r="AI14" s="38"/>
      <c r="AJ14" s="4"/>
      <c r="AK14" s="38"/>
      <c r="AL14" s="4"/>
      <c r="AM14" s="38"/>
      <c r="AN14" s="43"/>
      <c r="AO14" s="38"/>
      <c r="AP14" s="55">
        <v>20</v>
      </c>
      <c r="AQ14" s="38"/>
      <c r="AR14" s="42">
        <v>85</v>
      </c>
      <c r="AS14" s="38"/>
      <c r="AT14" s="42">
        <v>77</v>
      </c>
      <c r="AU14" s="38">
        <v>1</v>
      </c>
      <c r="AV14" s="4">
        <v>90</v>
      </c>
      <c r="AW14" s="38">
        <v>1</v>
      </c>
      <c r="AX14" s="42">
        <v>75</v>
      </c>
      <c r="AY14" s="38"/>
      <c r="AZ14" s="42">
        <v>85</v>
      </c>
      <c r="BA14" s="38"/>
      <c r="BB14" s="4">
        <v>90</v>
      </c>
      <c r="BC14" s="38"/>
      <c r="BD14" s="46">
        <f t="shared" si="2"/>
        <v>1287</v>
      </c>
      <c r="BE14" s="46">
        <f t="shared" si="3"/>
        <v>5</v>
      </c>
      <c r="BF14" s="4"/>
      <c r="BG14">
        <f t="shared" si="1"/>
        <v>5.2208835341365459E-2</v>
      </c>
      <c r="BH14">
        <f>BG14*D14</f>
        <v>1.6725680499776885</v>
      </c>
    </row>
    <row r="15" spans="1:60" s="5" customFormat="1" ht="13.8" customHeight="1" x14ac:dyDescent="0.3">
      <c r="A15" s="5" t="s">
        <v>37</v>
      </c>
      <c r="B15" s="46" t="s">
        <v>22</v>
      </c>
      <c r="C15" s="35">
        <v>34686</v>
      </c>
      <c r="D15" s="36">
        <f t="shared" si="0"/>
        <v>26.883333333333333</v>
      </c>
      <c r="E15" s="46" t="s">
        <v>38</v>
      </c>
      <c r="F15" s="4">
        <v>90</v>
      </c>
      <c r="G15" s="38"/>
      <c r="H15" s="48">
        <v>4</v>
      </c>
      <c r="I15" s="39"/>
      <c r="J15" s="4">
        <v>90</v>
      </c>
      <c r="K15" s="38"/>
      <c r="L15" s="4">
        <v>90</v>
      </c>
      <c r="M15" s="38"/>
      <c r="N15" s="4">
        <v>90</v>
      </c>
      <c r="O15" s="38"/>
      <c r="P15" s="4">
        <v>90</v>
      </c>
      <c r="Q15" s="38"/>
      <c r="R15" s="40">
        <v>90</v>
      </c>
      <c r="S15" s="38"/>
      <c r="T15" s="4">
        <v>90</v>
      </c>
      <c r="U15" s="38"/>
      <c r="V15" s="4">
        <v>90</v>
      </c>
      <c r="W15" s="38"/>
      <c r="X15" s="4">
        <v>90</v>
      </c>
      <c r="Y15" s="38"/>
      <c r="Z15" s="4"/>
      <c r="AA15" s="38"/>
      <c r="AB15" s="4"/>
      <c r="AC15" s="38"/>
      <c r="AD15" s="43"/>
      <c r="AE15" s="38"/>
      <c r="AF15" s="4"/>
      <c r="AG15" s="38"/>
      <c r="AH15" s="43"/>
      <c r="AI15" s="38"/>
      <c r="AJ15" s="50">
        <v>19</v>
      </c>
      <c r="AK15" s="38"/>
      <c r="AL15" s="50">
        <v>24</v>
      </c>
      <c r="AM15" s="38"/>
      <c r="AN15" s="43"/>
      <c r="AO15" s="38"/>
      <c r="AP15" s="43"/>
      <c r="AQ15" s="38"/>
      <c r="AR15" s="4"/>
      <c r="AS15" s="38"/>
      <c r="AT15" s="4"/>
      <c r="AU15" s="38"/>
      <c r="AV15" s="4"/>
      <c r="AW15" s="38"/>
      <c r="AX15" s="4"/>
      <c r="AY15" s="38"/>
      <c r="AZ15" s="50">
        <v>5</v>
      </c>
      <c r="BA15" s="38"/>
      <c r="BB15" s="4">
        <v>90</v>
      </c>
      <c r="BC15" s="38"/>
      <c r="BD15" s="46">
        <f t="shared" si="2"/>
        <v>952</v>
      </c>
      <c r="BE15" s="46">
        <f t="shared" si="3"/>
        <v>0</v>
      </c>
      <c r="BF15" s="4"/>
      <c r="BG15">
        <f t="shared" si="1"/>
        <v>3.8619122956472351E-2</v>
      </c>
      <c r="BH15">
        <f>BG15*D15</f>
        <v>1.0382107554798317</v>
      </c>
    </row>
    <row r="16" spans="1:60" s="5" customFormat="1" ht="13.8" customHeight="1" x14ac:dyDescent="0.3">
      <c r="A16" s="5" t="s">
        <v>39</v>
      </c>
      <c r="B16" s="46" t="s">
        <v>22</v>
      </c>
      <c r="C16" s="35">
        <v>35520</v>
      </c>
      <c r="D16" s="36">
        <f t="shared" si="0"/>
        <v>24.6</v>
      </c>
      <c r="E16" s="46" t="s">
        <v>26</v>
      </c>
      <c r="F16" s="49">
        <v>86</v>
      </c>
      <c r="G16" s="4"/>
      <c r="H16" s="43">
        <v>90</v>
      </c>
      <c r="I16" s="4"/>
      <c r="J16" s="58">
        <v>26</v>
      </c>
      <c r="K16" s="59"/>
      <c r="L16" s="60">
        <v>62</v>
      </c>
      <c r="M16" s="59"/>
      <c r="N16" s="43"/>
      <c r="O16" s="4"/>
      <c r="P16" s="43"/>
      <c r="Q16" s="4"/>
      <c r="R16" s="43"/>
      <c r="S16" s="4"/>
      <c r="T16" s="43"/>
      <c r="U16" s="4"/>
      <c r="V16" s="43"/>
      <c r="W16" s="4"/>
      <c r="X16" s="43"/>
      <c r="Y16" s="4"/>
      <c r="Z16" s="43"/>
      <c r="AA16" s="4"/>
      <c r="AB16" s="43"/>
      <c r="AC16" s="38"/>
      <c r="AD16" s="43"/>
      <c r="AE16" s="38"/>
      <c r="AF16" s="43"/>
      <c r="AG16" s="4"/>
      <c r="AH16" s="55">
        <v>6</v>
      </c>
      <c r="AI16" s="38"/>
      <c r="AJ16" s="50">
        <v>34</v>
      </c>
      <c r="AK16" s="38"/>
      <c r="AL16" s="43">
        <v>90</v>
      </c>
      <c r="AM16" s="4"/>
      <c r="AN16" s="51">
        <v>72</v>
      </c>
      <c r="AO16" s="38"/>
      <c r="AP16" s="51">
        <v>84</v>
      </c>
      <c r="AQ16" s="38"/>
      <c r="AR16" s="50">
        <v>45</v>
      </c>
      <c r="AS16" s="38"/>
      <c r="AT16" s="42">
        <v>86</v>
      </c>
      <c r="AU16" s="38"/>
      <c r="AV16" s="42">
        <v>85</v>
      </c>
      <c r="AW16" s="41"/>
      <c r="AX16" s="42">
        <v>75</v>
      </c>
      <c r="AY16" s="38"/>
      <c r="AZ16" s="4">
        <v>90</v>
      </c>
      <c r="BA16" s="38"/>
      <c r="BB16" s="43">
        <v>90</v>
      </c>
      <c r="BC16" s="38"/>
      <c r="BD16" s="46">
        <f t="shared" si="2"/>
        <v>1021</v>
      </c>
      <c r="BE16" s="46">
        <f t="shared" si="3"/>
        <v>0</v>
      </c>
      <c r="BF16" s="4"/>
      <c r="BG16">
        <f t="shared" si="1"/>
        <v>4.141819804470407E-2</v>
      </c>
      <c r="BH16">
        <f>BG16*D16</f>
        <v>1.0188876718997202</v>
      </c>
    </row>
    <row r="17" spans="1:60" s="5" customFormat="1" ht="13.8" customHeight="1" x14ac:dyDescent="0.3">
      <c r="A17" s="5" t="s">
        <v>40</v>
      </c>
      <c r="B17" s="46" t="s">
        <v>22</v>
      </c>
      <c r="C17" s="35">
        <v>34341</v>
      </c>
      <c r="D17" s="36">
        <f t="shared" si="0"/>
        <v>27.830555555555556</v>
      </c>
      <c r="E17" s="46" t="s">
        <v>31</v>
      </c>
      <c r="F17" s="49">
        <v>61</v>
      </c>
      <c r="G17" s="38">
        <v>1</v>
      </c>
      <c r="H17" s="49">
        <v>64</v>
      </c>
      <c r="I17" s="38"/>
      <c r="J17" s="48">
        <v>35</v>
      </c>
      <c r="K17" s="38"/>
      <c r="L17" s="4">
        <v>90</v>
      </c>
      <c r="M17" s="39"/>
      <c r="N17" s="48">
        <v>28</v>
      </c>
      <c r="O17" s="38"/>
      <c r="P17" s="49">
        <v>87</v>
      </c>
      <c r="Q17" s="38">
        <v>1</v>
      </c>
      <c r="R17" s="56">
        <v>55</v>
      </c>
      <c r="S17" s="38"/>
      <c r="T17" s="42">
        <v>66</v>
      </c>
      <c r="U17" s="38"/>
      <c r="V17" s="50">
        <v>21</v>
      </c>
      <c r="W17" s="38"/>
      <c r="X17" s="42">
        <v>81</v>
      </c>
      <c r="Y17" s="38">
        <v>1</v>
      </c>
      <c r="Z17" s="4">
        <v>90</v>
      </c>
      <c r="AA17" s="38"/>
      <c r="AB17" s="4">
        <v>90</v>
      </c>
      <c r="AC17" s="38"/>
      <c r="AD17" s="51">
        <v>81</v>
      </c>
      <c r="AE17" s="38"/>
      <c r="AF17" s="42">
        <v>55</v>
      </c>
      <c r="AG17" s="38"/>
      <c r="AH17" s="43"/>
      <c r="AI17" s="38"/>
      <c r="AJ17" s="4"/>
      <c r="AK17" s="38"/>
      <c r="AL17" s="4"/>
      <c r="AM17" s="38"/>
      <c r="AN17" s="43"/>
      <c r="AO17" s="38"/>
      <c r="AP17" s="43"/>
      <c r="AQ17" s="38"/>
      <c r="AR17" s="4"/>
      <c r="AS17" s="38"/>
      <c r="AT17" s="4"/>
      <c r="AU17" s="38"/>
      <c r="AV17" s="4"/>
      <c r="AW17" s="38"/>
      <c r="AX17" s="4"/>
      <c r="AY17" s="38"/>
      <c r="AZ17" s="4"/>
      <c r="BA17" s="38"/>
      <c r="BB17" s="4"/>
      <c r="BC17" s="38"/>
      <c r="BD17" s="46">
        <f t="shared" si="2"/>
        <v>904</v>
      </c>
      <c r="BE17" s="46">
        <f t="shared" si="3"/>
        <v>3</v>
      </c>
      <c r="BF17" s="4"/>
      <c r="BG17">
        <f t="shared" si="1"/>
        <v>3.6671940286398121E-2</v>
      </c>
      <c r="BH17">
        <f>BG17*D17</f>
        <v>1.0206004714706187</v>
      </c>
    </row>
    <row r="18" spans="1:60" s="5" customFormat="1" ht="13.8" customHeight="1" x14ac:dyDescent="0.3">
      <c r="A18" s="5" t="s">
        <v>41</v>
      </c>
      <c r="B18" s="46" t="s">
        <v>25</v>
      </c>
      <c r="C18" s="35">
        <v>32877</v>
      </c>
      <c r="D18" s="36">
        <f t="shared" si="0"/>
        <v>31.838888888888889</v>
      </c>
      <c r="E18" s="46" t="s">
        <v>26</v>
      </c>
      <c r="F18" s="48">
        <v>29</v>
      </c>
      <c r="G18" s="38"/>
      <c r="H18" s="4">
        <v>90</v>
      </c>
      <c r="I18" s="38"/>
      <c r="J18" s="49">
        <v>64</v>
      </c>
      <c r="K18" s="38"/>
      <c r="L18" s="49">
        <v>56</v>
      </c>
      <c r="M18" s="38"/>
      <c r="N18" s="4"/>
      <c r="O18" s="38"/>
      <c r="P18" s="48">
        <v>3</v>
      </c>
      <c r="Q18" s="38"/>
      <c r="R18" s="50">
        <v>23</v>
      </c>
      <c r="S18" s="38"/>
      <c r="T18" s="50">
        <v>1</v>
      </c>
      <c r="U18" s="38"/>
      <c r="V18" s="4">
        <v>90</v>
      </c>
      <c r="W18" s="38"/>
      <c r="X18" s="42">
        <v>65</v>
      </c>
      <c r="Y18" s="38"/>
      <c r="Z18" s="42">
        <v>84</v>
      </c>
      <c r="AA18" s="38"/>
      <c r="AB18" s="4">
        <v>90</v>
      </c>
      <c r="AC18" s="38"/>
      <c r="AD18" s="43"/>
      <c r="AE18" s="38"/>
      <c r="AF18" s="4"/>
      <c r="AG18" s="38"/>
      <c r="AH18" s="55">
        <v>21</v>
      </c>
      <c r="AI18" s="38"/>
      <c r="AJ18" s="4">
        <v>90</v>
      </c>
      <c r="AK18" s="38"/>
      <c r="AL18" s="50">
        <v>10</v>
      </c>
      <c r="AM18" s="38"/>
      <c r="AN18" s="55">
        <v>13</v>
      </c>
      <c r="AO18" s="38"/>
      <c r="AP18" s="55">
        <v>6</v>
      </c>
      <c r="AQ18" s="38"/>
      <c r="AR18" s="4">
        <v>90</v>
      </c>
      <c r="AS18" s="38"/>
      <c r="AT18" s="50">
        <v>13</v>
      </c>
      <c r="AU18" s="38"/>
      <c r="AV18" s="50">
        <v>0</v>
      </c>
      <c r="AW18" s="38"/>
      <c r="AX18" s="50">
        <v>15</v>
      </c>
      <c r="AY18" s="38"/>
      <c r="AZ18" s="4"/>
      <c r="BA18" s="38"/>
      <c r="BB18" s="4"/>
      <c r="BC18" s="38"/>
      <c r="BD18" s="46">
        <f t="shared" si="2"/>
        <v>853</v>
      </c>
      <c r="BE18" s="46">
        <f t="shared" si="3"/>
        <v>0</v>
      </c>
      <c r="BF18" s="4"/>
      <c r="BG18">
        <f t="shared" si="1"/>
        <v>3.4603058699444245E-2</v>
      </c>
      <c r="BH18">
        <f>BG18*D18</f>
        <v>1.1017229411473053</v>
      </c>
    </row>
    <row r="19" spans="1:60" s="5" customFormat="1" ht="13.8" customHeight="1" x14ac:dyDescent="0.3">
      <c r="A19" s="5" t="s">
        <v>42</v>
      </c>
      <c r="B19" s="46" t="s">
        <v>25</v>
      </c>
      <c r="C19" s="35">
        <v>32334</v>
      </c>
      <c r="D19" s="36">
        <f t="shared" si="0"/>
        <v>33.322222222222223</v>
      </c>
      <c r="E19" s="46" t="s">
        <v>20</v>
      </c>
      <c r="F19" s="4"/>
      <c r="G19" s="38"/>
      <c r="H19" s="49">
        <v>31</v>
      </c>
      <c r="I19" s="38"/>
      <c r="J19" s="4"/>
      <c r="K19" s="38"/>
      <c r="L19" s="4"/>
      <c r="M19" s="38"/>
      <c r="N19" s="4"/>
      <c r="O19" s="38"/>
      <c r="P19" s="48">
        <v>3</v>
      </c>
      <c r="Q19" s="38"/>
      <c r="R19" s="4">
        <v>90</v>
      </c>
      <c r="S19" s="41"/>
      <c r="T19" s="4">
        <v>90</v>
      </c>
      <c r="U19" s="38"/>
      <c r="V19" s="4">
        <v>90</v>
      </c>
      <c r="W19" s="38"/>
      <c r="X19" s="42">
        <v>65</v>
      </c>
      <c r="Y19" s="38"/>
      <c r="Z19" s="4">
        <v>90</v>
      </c>
      <c r="AA19" s="41"/>
      <c r="AB19" s="4">
        <v>90</v>
      </c>
      <c r="AC19" s="38"/>
      <c r="AD19" s="51">
        <v>81</v>
      </c>
      <c r="AE19" s="38"/>
      <c r="AF19" s="4">
        <v>90</v>
      </c>
      <c r="AG19" s="38"/>
      <c r="AH19" s="43"/>
      <c r="AI19" s="38"/>
      <c r="AJ19" s="4"/>
      <c r="AK19" s="38"/>
      <c r="AL19" s="4"/>
      <c r="AM19" s="38"/>
      <c r="AN19" s="43"/>
      <c r="AO19" s="38"/>
      <c r="AP19" s="43"/>
      <c r="AQ19" s="38"/>
      <c r="AR19" s="50">
        <v>5</v>
      </c>
      <c r="AS19" s="38"/>
      <c r="AT19" s="4">
        <v>90</v>
      </c>
      <c r="AU19" s="38"/>
      <c r="AV19" s="4"/>
      <c r="AW19" s="38"/>
      <c r="AX19" s="4"/>
      <c r="AY19" s="38"/>
      <c r="AZ19" s="4"/>
      <c r="BA19" s="38"/>
      <c r="BB19" s="4"/>
      <c r="BC19" s="38"/>
      <c r="BD19" s="46">
        <f t="shared" si="2"/>
        <v>815</v>
      </c>
      <c r="BE19" s="46">
        <f t="shared" si="3"/>
        <v>0</v>
      </c>
      <c r="BF19" s="4"/>
      <c r="BG19">
        <f t="shared" si="1"/>
        <v>3.3061539085635472E-2</v>
      </c>
      <c r="BH19">
        <f>BG19*D19</f>
        <v>1.1016839524202309</v>
      </c>
    </row>
    <row r="20" spans="1:60" s="5" customFormat="1" ht="13.8" customHeight="1" x14ac:dyDescent="0.3">
      <c r="A20" s="5" t="s">
        <v>43</v>
      </c>
      <c r="B20" s="46" t="s">
        <v>44</v>
      </c>
      <c r="C20" s="35">
        <v>34807</v>
      </c>
      <c r="D20" s="36">
        <f t="shared" si="0"/>
        <v>26.55</v>
      </c>
      <c r="E20" s="46" t="s">
        <v>26</v>
      </c>
      <c r="F20" s="4"/>
      <c r="G20" s="38"/>
      <c r="H20" s="4"/>
      <c r="I20" s="38"/>
      <c r="J20" s="4"/>
      <c r="K20" s="38"/>
      <c r="L20" s="4"/>
      <c r="M20" s="38"/>
      <c r="N20" s="4"/>
      <c r="O20" s="38"/>
      <c r="P20" s="4"/>
      <c r="Q20" s="38"/>
      <c r="R20" s="4"/>
      <c r="S20" s="38"/>
      <c r="T20" s="4"/>
      <c r="U20" s="38"/>
      <c r="V20" s="4"/>
      <c r="W20" s="38"/>
      <c r="X20" s="4"/>
      <c r="Y20" s="38"/>
      <c r="Z20" s="4"/>
      <c r="AA20" s="38"/>
      <c r="AB20" s="42">
        <v>69</v>
      </c>
      <c r="AC20" s="38"/>
      <c r="AD20" s="43">
        <v>90</v>
      </c>
      <c r="AE20" s="41"/>
      <c r="AF20" s="4">
        <v>90</v>
      </c>
      <c r="AG20" s="38"/>
      <c r="AH20" s="43">
        <v>90</v>
      </c>
      <c r="AI20" s="38"/>
      <c r="AJ20" s="42">
        <v>56</v>
      </c>
      <c r="AK20" s="38"/>
      <c r="AL20" s="42">
        <v>80</v>
      </c>
      <c r="AM20" s="38"/>
      <c r="AN20" s="51">
        <v>77</v>
      </c>
      <c r="AO20" s="41"/>
      <c r="AP20" s="43">
        <v>90</v>
      </c>
      <c r="AQ20" s="38"/>
      <c r="AR20" s="4"/>
      <c r="AS20" s="38"/>
      <c r="AT20" s="42">
        <v>86</v>
      </c>
      <c r="AU20" s="41"/>
      <c r="AV20" s="50">
        <v>5</v>
      </c>
      <c r="AW20" s="38"/>
      <c r="AX20" s="42">
        <v>88</v>
      </c>
      <c r="AY20" s="41"/>
      <c r="AZ20" s="44"/>
      <c r="BA20" s="45"/>
      <c r="BB20" s="50">
        <v>5</v>
      </c>
      <c r="BC20" s="41"/>
      <c r="BD20" s="46">
        <f t="shared" si="2"/>
        <v>826</v>
      </c>
      <c r="BE20" s="46">
        <f t="shared" si="3"/>
        <v>0</v>
      </c>
      <c r="BF20" s="4"/>
      <c r="BG20">
        <f t="shared" si="1"/>
        <v>3.3507768447527481E-2</v>
      </c>
      <c r="BH20">
        <f>BG20*D20</f>
        <v>0.88963125228185469</v>
      </c>
    </row>
    <row r="21" spans="1:60" s="5" customFormat="1" ht="13.8" customHeight="1" x14ac:dyDescent="0.3">
      <c r="A21" s="5" t="s">
        <v>45</v>
      </c>
      <c r="B21" s="46" t="s">
        <v>30</v>
      </c>
      <c r="C21" s="35">
        <v>34246</v>
      </c>
      <c r="D21" s="36">
        <f t="shared" si="0"/>
        <v>28.088888888888889</v>
      </c>
      <c r="E21" s="46" t="s">
        <v>20</v>
      </c>
      <c r="F21" s="4"/>
      <c r="G21" s="38"/>
      <c r="H21" s="4"/>
      <c r="I21" s="38"/>
      <c r="J21" s="4"/>
      <c r="K21" s="38"/>
      <c r="L21" s="4"/>
      <c r="M21" s="38"/>
      <c r="N21" s="4"/>
      <c r="O21" s="38"/>
      <c r="P21" s="4"/>
      <c r="Q21" s="38"/>
      <c r="R21" s="4"/>
      <c r="S21" s="38"/>
      <c r="T21" s="4"/>
      <c r="U21" s="38"/>
      <c r="V21" s="4"/>
      <c r="W21" s="38"/>
      <c r="X21" s="4"/>
      <c r="Y21" s="38"/>
      <c r="Z21" s="4"/>
      <c r="AA21" s="38"/>
      <c r="AB21" s="4"/>
      <c r="AC21" s="38"/>
      <c r="AD21" s="43"/>
      <c r="AE21" s="38"/>
      <c r="AF21" s="4"/>
      <c r="AG21" s="38"/>
      <c r="AH21" s="51">
        <v>69</v>
      </c>
      <c r="AI21" s="38"/>
      <c r="AJ21" s="4">
        <v>90</v>
      </c>
      <c r="AK21" s="41"/>
      <c r="AL21" s="50">
        <v>34</v>
      </c>
      <c r="AM21" s="38"/>
      <c r="AN21" s="43">
        <v>90</v>
      </c>
      <c r="AO21" s="38"/>
      <c r="AP21" s="43">
        <v>90</v>
      </c>
      <c r="AQ21" s="38"/>
      <c r="AR21" s="4">
        <v>90</v>
      </c>
      <c r="AS21" s="38"/>
      <c r="AT21" s="4">
        <v>90</v>
      </c>
      <c r="AU21" s="38"/>
      <c r="AV21" s="4">
        <v>90</v>
      </c>
      <c r="AW21" s="41"/>
      <c r="AX21" s="4">
        <v>90</v>
      </c>
      <c r="AY21" s="41"/>
      <c r="AZ21" s="4">
        <v>90</v>
      </c>
      <c r="BA21" s="41"/>
      <c r="BB21" s="44"/>
      <c r="BC21" s="45"/>
      <c r="BD21" s="46">
        <f t="shared" si="2"/>
        <v>823</v>
      </c>
      <c r="BE21" s="46">
        <f t="shared" si="3"/>
        <v>0</v>
      </c>
      <c r="BF21" s="4"/>
      <c r="BG21">
        <f t="shared" si="1"/>
        <v>3.3386069530647842E-2</v>
      </c>
      <c r="BH21">
        <f>BG21*D21</f>
        <v>0.93777759748308609</v>
      </c>
    </row>
    <row r="22" spans="1:60" s="5" customFormat="1" ht="13.8" customHeight="1" x14ac:dyDescent="0.3">
      <c r="A22" s="5" t="s">
        <v>46</v>
      </c>
      <c r="B22" s="46" t="s">
        <v>22</v>
      </c>
      <c r="C22" s="35">
        <v>33632</v>
      </c>
      <c r="D22" s="36">
        <f t="shared" si="0"/>
        <v>29.769444444444446</v>
      </c>
      <c r="E22" s="46" t="s">
        <v>26</v>
      </c>
      <c r="F22" s="4">
        <v>90</v>
      </c>
      <c r="G22" s="38">
        <v>1</v>
      </c>
      <c r="H22" s="4">
        <v>90</v>
      </c>
      <c r="I22" s="39"/>
      <c r="J22" s="4">
        <v>90</v>
      </c>
      <c r="K22" s="38"/>
      <c r="L22" s="4">
        <v>90</v>
      </c>
      <c r="M22" s="38">
        <v>1</v>
      </c>
      <c r="N22" s="4">
        <v>90</v>
      </c>
      <c r="O22" s="38"/>
      <c r="P22" s="48">
        <v>35</v>
      </c>
      <c r="Q22" s="38">
        <v>2</v>
      </c>
      <c r="R22" s="40">
        <v>90</v>
      </c>
      <c r="S22" s="38"/>
      <c r="T22" s="50">
        <v>24</v>
      </c>
      <c r="U22" s="38"/>
      <c r="V22" s="4">
        <v>90</v>
      </c>
      <c r="W22" s="38"/>
      <c r="X22" s="4"/>
      <c r="Y22" s="38"/>
      <c r="Z22" s="4"/>
      <c r="AA22" s="38"/>
      <c r="AB22" s="4"/>
      <c r="AC22" s="38"/>
      <c r="AD22" s="43"/>
      <c r="AE22" s="38"/>
      <c r="AF22" s="4"/>
      <c r="AG22" s="38"/>
      <c r="AH22" s="43"/>
      <c r="AI22" s="38"/>
      <c r="AJ22" s="4"/>
      <c r="AK22" s="38"/>
      <c r="AL22" s="4"/>
      <c r="AM22" s="38"/>
      <c r="AN22" s="43"/>
      <c r="AO22" s="38"/>
      <c r="AP22" s="43"/>
      <c r="AQ22" s="38"/>
      <c r="AR22" s="4"/>
      <c r="AS22" s="38"/>
      <c r="AT22" s="4"/>
      <c r="AU22" s="38"/>
      <c r="AV22" s="4"/>
      <c r="AW22" s="38"/>
      <c r="AX22" s="4"/>
      <c r="AY22" s="38"/>
      <c r="AZ22" s="4"/>
      <c r="BA22" s="38"/>
      <c r="BB22" s="4"/>
      <c r="BC22" s="38"/>
      <c r="BD22" s="46">
        <f t="shared" si="2"/>
        <v>689</v>
      </c>
      <c r="BE22" s="46">
        <f t="shared" si="3"/>
        <v>4</v>
      </c>
      <c r="BF22" s="4"/>
      <c r="BG22">
        <f t="shared" si="1"/>
        <v>2.7950184576690601E-2</v>
      </c>
      <c r="BH22">
        <f>BG22*D22</f>
        <v>0.83206146696775884</v>
      </c>
    </row>
    <row r="23" spans="1:60" s="5" customFormat="1" ht="13.8" customHeight="1" x14ac:dyDescent="0.3">
      <c r="A23" s="5" t="s">
        <v>47</v>
      </c>
      <c r="B23" s="46" t="s">
        <v>48</v>
      </c>
      <c r="C23" s="35">
        <v>34813</v>
      </c>
      <c r="D23" s="36">
        <f t="shared" si="0"/>
        <v>26.533333333333335</v>
      </c>
      <c r="E23" s="46" t="s">
        <v>31</v>
      </c>
      <c r="F23" s="4"/>
      <c r="G23" s="38"/>
      <c r="H23" s="4"/>
      <c r="I23" s="38"/>
      <c r="J23" s="4"/>
      <c r="K23" s="38"/>
      <c r="L23" s="4"/>
      <c r="M23" s="38"/>
      <c r="N23" s="4"/>
      <c r="O23" s="38"/>
      <c r="P23" s="4"/>
      <c r="Q23" s="38"/>
      <c r="R23" s="4"/>
      <c r="S23" s="38"/>
      <c r="T23" s="4"/>
      <c r="U23" s="38"/>
      <c r="V23" s="4"/>
      <c r="W23" s="38"/>
      <c r="X23" s="4"/>
      <c r="Y23" s="38"/>
      <c r="Z23" s="4"/>
      <c r="AA23" s="38"/>
      <c r="AB23" s="4"/>
      <c r="AC23" s="38"/>
      <c r="AD23" s="55">
        <v>24</v>
      </c>
      <c r="AE23" s="38"/>
      <c r="AF23" s="50">
        <v>35</v>
      </c>
      <c r="AG23" s="38"/>
      <c r="AH23" s="51">
        <v>84</v>
      </c>
      <c r="AI23" s="38"/>
      <c r="AJ23" s="42">
        <v>66</v>
      </c>
      <c r="AK23" s="38"/>
      <c r="AL23" s="50">
        <v>34</v>
      </c>
      <c r="AM23" s="38"/>
      <c r="AN23" s="51">
        <v>72</v>
      </c>
      <c r="AO23" s="41">
        <v>2</v>
      </c>
      <c r="AP23" s="51">
        <v>45</v>
      </c>
      <c r="AQ23" s="38"/>
      <c r="AR23" s="50">
        <v>2</v>
      </c>
      <c r="AS23" s="38"/>
      <c r="AT23" s="42">
        <v>86</v>
      </c>
      <c r="AU23" s="38"/>
      <c r="AV23" s="42">
        <v>85</v>
      </c>
      <c r="AW23" s="38"/>
      <c r="AX23" s="42">
        <v>88</v>
      </c>
      <c r="AY23" s="38"/>
      <c r="AZ23" s="4"/>
      <c r="BA23" s="38"/>
      <c r="BB23" s="4"/>
      <c r="BC23" s="38"/>
      <c r="BD23" s="46">
        <f t="shared" si="2"/>
        <v>621</v>
      </c>
      <c r="BE23" s="46">
        <f t="shared" si="3"/>
        <v>2</v>
      </c>
      <c r="BF23" s="4"/>
      <c r="BG23">
        <f t="shared" si="1"/>
        <v>2.5191675794085433E-2</v>
      </c>
      <c r="BH23">
        <f>BG23*D23</f>
        <v>0.6684191310697335</v>
      </c>
    </row>
    <row r="24" spans="1:60" s="5" customFormat="1" ht="13.8" customHeight="1" x14ac:dyDescent="0.3">
      <c r="A24" s="5" t="s">
        <v>49</v>
      </c>
      <c r="B24" s="46" t="s">
        <v>22</v>
      </c>
      <c r="C24" s="35">
        <v>32203</v>
      </c>
      <c r="D24" s="36">
        <f t="shared" si="0"/>
        <v>33.680555555555557</v>
      </c>
      <c r="E24" s="46" t="s">
        <v>20</v>
      </c>
      <c r="F24" s="4"/>
      <c r="G24" s="38"/>
      <c r="H24" s="48">
        <v>59</v>
      </c>
      <c r="I24" s="38"/>
      <c r="J24" s="49">
        <v>43</v>
      </c>
      <c r="K24" s="62"/>
      <c r="L24" s="44"/>
      <c r="M24" s="45"/>
      <c r="N24" s="43"/>
      <c r="O24" s="38"/>
      <c r="P24" s="4"/>
      <c r="Q24" s="38"/>
      <c r="R24" s="4"/>
      <c r="S24" s="38"/>
      <c r="T24" s="4"/>
      <c r="U24" s="38"/>
      <c r="V24" s="4"/>
      <c r="W24" s="38"/>
      <c r="X24" s="50">
        <v>25</v>
      </c>
      <c r="Y24" s="38"/>
      <c r="Z24" s="42">
        <v>45</v>
      </c>
      <c r="AA24" s="41"/>
      <c r="AB24" s="4"/>
      <c r="AC24" s="38"/>
      <c r="AD24" s="55">
        <v>9</v>
      </c>
      <c r="AE24" s="38"/>
      <c r="AF24" s="4">
        <v>90</v>
      </c>
      <c r="AG24" s="41">
        <v>1</v>
      </c>
      <c r="AH24" s="55">
        <v>21</v>
      </c>
      <c r="AI24" s="38"/>
      <c r="AJ24" s="42">
        <v>71</v>
      </c>
      <c r="AK24" s="41"/>
      <c r="AL24" s="42">
        <v>56</v>
      </c>
      <c r="AM24" s="38"/>
      <c r="AN24" s="43"/>
      <c r="AO24" s="38"/>
      <c r="AP24" s="43"/>
      <c r="AQ24" s="38"/>
      <c r="AR24" s="4"/>
      <c r="AS24" s="38"/>
      <c r="AT24" s="4"/>
      <c r="AU24" s="38"/>
      <c r="AV24" s="4"/>
      <c r="AW24" s="38"/>
      <c r="AX24" s="4"/>
      <c r="AY24" s="38"/>
      <c r="AZ24" s="4">
        <v>90</v>
      </c>
      <c r="BA24" s="38"/>
      <c r="BB24" s="4">
        <v>90</v>
      </c>
      <c r="BC24" s="38"/>
      <c r="BD24" s="46">
        <f t="shared" si="2"/>
        <v>599</v>
      </c>
      <c r="BE24" s="46">
        <f t="shared" si="3"/>
        <v>1</v>
      </c>
      <c r="BF24" s="4"/>
      <c r="BG24">
        <f t="shared" si="1"/>
        <v>2.4299217070301408E-2</v>
      </c>
      <c r="BH24">
        <f>BG24*D24</f>
        <v>0.81841113049279057</v>
      </c>
    </row>
    <row r="25" spans="1:60" s="5" customFormat="1" ht="13.8" customHeight="1" x14ac:dyDescent="0.3">
      <c r="A25" s="5" t="s">
        <v>50</v>
      </c>
      <c r="B25" s="46" t="s">
        <v>44</v>
      </c>
      <c r="C25" s="35">
        <v>31877</v>
      </c>
      <c r="D25" s="36">
        <f t="shared" si="0"/>
        <v>34.572222222222223</v>
      </c>
      <c r="E25" s="46" t="s">
        <v>23</v>
      </c>
      <c r="F25" s="49">
        <v>54</v>
      </c>
      <c r="G25" s="38">
        <v>-1</v>
      </c>
      <c r="H25" s="4">
        <v>90</v>
      </c>
      <c r="I25" s="38">
        <v>-2</v>
      </c>
      <c r="J25" s="4">
        <v>90</v>
      </c>
      <c r="K25" s="38">
        <v>-4</v>
      </c>
      <c r="L25" s="4">
        <v>90</v>
      </c>
      <c r="M25" s="38">
        <v>-2</v>
      </c>
      <c r="N25" s="4"/>
      <c r="O25" s="38"/>
      <c r="P25" s="4"/>
      <c r="Q25" s="39"/>
      <c r="R25" s="4"/>
      <c r="S25" s="38"/>
      <c r="T25" s="4">
        <v>90</v>
      </c>
      <c r="U25" s="38">
        <v>-2</v>
      </c>
      <c r="V25" s="4"/>
      <c r="W25" s="38"/>
      <c r="X25" s="4"/>
      <c r="Y25" s="38"/>
      <c r="Z25" s="4"/>
      <c r="AA25" s="38"/>
      <c r="AB25" s="4"/>
      <c r="AC25" s="38"/>
      <c r="AD25" s="43"/>
      <c r="AE25" s="38"/>
      <c r="AF25" s="4"/>
      <c r="AG25" s="38"/>
      <c r="AH25" s="43"/>
      <c r="AI25" s="38"/>
      <c r="AJ25" s="4"/>
      <c r="AK25" s="38"/>
      <c r="AL25" s="4"/>
      <c r="AM25" s="38"/>
      <c r="AN25" s="43"/>
      <c r="AO25" s="38"/>
      <c r="AP25" s="43"/>
      <c r="AQ25" s="38"/>
      <c r="AR25" s="4"/>
      <c r="AS25" s="38"/>
      <c r="AT25" s="4"/>
      <c r="AU25" s="38"/>
      <c r="AV25" s="4"/>
      <c r="AW25" s="38"/>
      <c r="AX25" s="4"/>
      <c r="AY25" s="38"/>
      <c r="AZ25" s="4"/>
      <c r="BA25" s="38"/>
      <c r="BB25" s="4"/>
      <c r="BC25" s="38"/>
      <c r="BD25" s="46">
        <f t="shared" si="2"/>
        <v>414</v>
      </c>
      <c r="BE25" s="46">
        <f t="shared" si="3"/>
        <v>-11</v>
      </c>
      <c r="BF25" s="4"/>
      <c r="BG25">
        <f t="shared" si="1"/>
        <v>1.6794450529390288E-2</v>
      </c>
      <c r="BH25">
        <f>BG25*D25</f>
        <v>0.58062147580219869</v>
      </c>
    </row>
    <row r="26" spans="1:60" s="5" customFormat="1" ht="13.8" customHeight="1" x14ac:dyDescent="0.3">
      <c r="A26" s="5" t="s">
        <v>51</v>
      </c>
      <c r="B26" s="46" t="s">
        <v>22</v>
      </c>
      <c r="C26" s="35">
        <v>35893</v>
      </c>
      <c r="D26" s="36">
        <f t="shared" si="0"/>
        <v>23.577777777777779</v>
      </c>
      <c r="E26" s="46" t="s">
        <v>26</v>
      </c>
      <c r="F26" s="4"/>
      <c r="G26" s="38"/>
      <c r="H26" s="4"/>
      <c r="I26" s="38"/>
      <c r="J26" s="4"/>
      <c r="K26" s="38"/>
      <c r="L26" s="4"/>
      <c r="M26" s="38"/>
      <c r="N26" s="4"/>
      <c r="O26" s="38"/>
      <c r="P26" s="4"/>
      <c r="Q26" s="38"/>
      <c r="R26" s="4"/>
      <c r="S26" s="38"/>
      <c r="T26" s="4"/>
      <c r="U26" s="38"/>
      <c r="V26" s="4"/>
      <c r="W26" s="38"/>
      <c r="X26" s="4"/>
      <c r="Y26" s="38"/>
      <c r="Z26" s="4"/>
      <c r="AA26" s="38"/>
      <c r="AB26" s="50">
        <v>12</v>
      </c>
      <c r="AC26" s="38"/>
      <c r="AD26" s="55">
        <v>9</v>
      </c>
      <c r="AE26" s="38"/>
      <c r="AF26" s="4"/>
      <c r="AG26" s="38"/>
      <c r="AH26" s="43"/>
      <c r="AI26" s="38"/>
      <c r="AJ26" s="50">
        <v>34</v>
      </c>
      <c r="AK26" s="38"/>
      <c r="AL26" s="42">
        <v>66</v>
      </c>
      <c r="AM26" s="38"/>
      <c r="AN26" s="51">
        <v>77</v>
      </c>
      <c r="AO26" s="38"/>
      <c r="AP26" s="51">
        <v>70</v>
      </c>
      <c r="AQ26" s="38"/>
      <c r="AR26" s="50">
        <v>5</v>
      </c>
      <c r="AS26" s="38"/>
      <c r="AT26" s="4">
        <v>90</v>
      </c>
      <c r="AU26" s="38"/>
      <c r="AV26" s="4"/>
      <c r="AW26" s="38"/>
      <c r="AX26" s="50">
        <v>15</v>
      </c>
      <c r="AY26" s="38"/>
      <c r="AZ26" s="4"/>
      <c r="BA26" s="38"/>
      <c r="BB26" s="50">
        <v>0</v>
      </c>
      <c r="BC26" s="38"/>
      <c r="BD26" s="46">
        <f t="shared" si="2"/>
        <v>378</v>
      </c>
      <c r="BE26" s="46">
        <f t="shared" si="3"/>
        <v>0</v>
      </c>
      <c r="BF26" s="4"/>
      <c r="BG26">
        <f t="shared" si="1"/>
        <v>1.5334063526834611E-2</v>
      </c>
      <c r="BH26">
        <f>BG26*D26</f>
        <v>0.36154314226603385</v>
      </c>
    </row>
    <row r="27" spans="1:60" s="5" customFormat="1" ht="13.8" customHeight="1" x14ac:dyDescent="0.3">
      <c r="A27" s="5" t="s">
        <v>52</v>
      </c>
      <c r="B27" s="46" t="s">
        <v>22</v>
      </c>
      <c r="C27" s="35">
        <v>34619</v>
      </c>
      <c r="D27" s="36">
        <f t="shared" si="0"/>
        <v>27.066666666666666</v>
      </c>
      <c r="E27" s="46" t="s">
        <v>31</v>
      </c>
      <c r="F27" s="4"/>
      <c r="G27" s="4"/>
      <c r="H27" s="43"/>
      <c r="I27" s="4"/>
      <c r="J27" s="43"/>
      <c r="K27" s="4"/>
      <c r="L27" s="43"/>
      <c r="M27" s="4"/>
      <c r="N27" s="43"/>
      <c r="O27" s="4"/>
      <c r="P27" s="43"/>
      <c r="Q27" s="4"/>
      <c r="R27" s="43"/>
      <c r="S27" s="4"/>
      <c r="T27" s="43"/>
      <c r="U27" s="4"/>
      <c r="V27" s="43"/>
      <c r="W27" s="4"/>
      <c r="X27" s="43"/>
      <c r="Y27" s="4"/>
      <c r="Z27" s="43"/>
      <c r="AA27" s="4"/>
      <c r="AB27" s="43"/>
      <c r="AC27" s="38"/>
      <c r="AD27" s="43"/>
      <c r="AE27" s="38"/>
      <c r="AF27" s="43"/>
      <c r="AG27" s="4"/>
      <c r="AH27" s="55">
        <v>6</v>
      </c>
      <c r="AI27" s="38"/>
      <c r="AJ27" s="50">
        <v>24</v>
      </c>
      <c r="AK27" s="38"/>
      <c r="AL27" s="51">
        <v>56</v>
      </c>
      <c r="AM27" s="4"/>
      <c r="AN27" s="55">
        <v>18</v>
      </c>
      <c r="AO27" s="38"/>
      <c r="AP27" s="55">
        <v>6</v>
      </c>
      <c r="AQ27" s="38"/>
      <c r="AR27" s="42">
        <v>45</v>
      </c>
      <c r="AS27" s="38"/>
      <c r="AT27" s="50">
        <v>4</v>
      </c>
      <c r="AU27" s="38"/>
      <c r="AV27" s="50">
        <v>5</v>
      </c>
      <c r="AW27" s="41"/>
      <c r="AX27" s="50">
        <v>15</v>
      </c>
      <c r="AY27" s="38"/>
      <c r="AZ27" s="42">
        <v>88</v>
      </c>
      <c r="BA27" s="38">
        <v>2</v>
      </c>
      <c r="BB27" s="51">
        <v>82</v>
      </c>
      <c r="BC27" s="41"/>
      <c r="BD27" s="46">
        <f t="shared" si="2"/>
        <v>349</v>
      </c>
      <c r="BE27" s="46">
        <f t="shared" si="3"/>
        <v>2</v>
      </c>
      <c r="BF27" s="43"/>
      <c r="BG27">
        <f t="shared" si="1"/>
        <v>1.4157640663664759E-2</v>
      </c>
      <c r="BH27">
        <f>BG27*D27</f>
        <v>0.38320014062985946</v>
      </c>
    </row>
    <row r="28" spans="1:60" s="5" customFormat="1" ht="13.8" customHeight="1" x14ac:dyDescent="0.3">
      <c r="A28" s="5" t="s">
        <v>53</v>
      </c>
      <c r="B28" s="46" t="s">
        <v>48</v>
      </c>
      <c r="C28" s="35">
        <v>35440</v>
      </c>
      <c r="D28" s="36">
        <f t="shared" si="0"/>
        <v>24.822222222222223</v>
      </c>
      <c r="E28" s="46" t="s">
        <v>20</v>
      </c>
      <c r="F28" s="4"/>
      <c r="G28" s="38"/>
      <c r="H28" s="4"/>
      <c r="I28" s="38"/>
      <c r="J28" s="4"/>
      <c r="K28" s="38"/>
      <c r="L28" s="4"/>
      <c r="M28" s="38"/>
      <c r="N28" s="4"/>
      <c r="O28" s="38"/>
      <c r="P28" s="4"/>
      <c r="Q28" s="38"/>
      <c r="R28" s="4"/>
      <c r="S28" s="38"/>
      <c r="T28" s="4"/>
      <c r="U28" s="38"/>
      <c r="V28" s="4"/>
      <c r="W28" s="38"/>
      <c r="X28" s="4"/>
      <c r="Y28" s="38"/>
      <c r="Z28" s="4"/>
      <c r="AA28" s="38"/>
      <c r="AB28" s="4"/>
      <c r="AC28" s="38"/>
      <c r="AD28" s="43"/>
      <c r="AE28" s="38"/>
      <c r="AF28" s="4"/>
      <c r="AG28" s="38"/>
      <c r="AH28" s="43"/>
      <c r="AI28" s="38"/>
      <c r="AJ28" s="50">
        <v>19</v>
      </c>
      <c r="AK28" s="38"/>
      <c r="AL28" s="4"/>
      <c r="AM28" s="38"/>
      <c r="AN28" s="43">
        <v>90</v>
      </c>
      <c r="AO28" s="41"/>
      <c r="AP28" s="51">
        <v>42</v>
      </c>
      <c r="AQ28" s="54"/>
      <c r="AR28" s="44"/>
      <c r="AS28" s="45"/>
      <c r="AT28" s="4">
        <v>90</v>
      </c>
      <c r="AU28" s="38"/>
      <c r="AV28" s="4"/>
      <c r="AW28" s="38"/>
      <c r="AX28" s="4">
        <v>90</v>
      </c>
      <c r="AY28" s="38"/>
      <c r="AZ28" s="4"/>
      <c r="BA28" s="38"/>
      <c r="BB28" s="4"/>
      <c r="BC28" s="38"/>
      <c r="BD28" s="46">
        <f t="shared" si="2"/>
        <v>331</v>
      </c>
      <c r="BE28" s="46">
        <f t="shared" si="3"/>
        <v>0</v>
      </c>
      <c r="BF28" s="4"/>
      <c r="BG28">
        <f t="shared" si="1"/>
        <v>1.3427447162386922E-2</v>
      </c>
      <c r="BH28">
        <f>BG28*D28</f>
        <v>0.33329907734191538</v>
      </c>
    </row>
    <row r="29" spans="1:60" s="5" customFormat="1" ht="13.8" customHeight="1" x14ac:dyDescent="0.3">
      <c r="A29" s="5" t="s">
        <v>54</v>
      </c>
      <c r="B29" s="46" t="s">
        <v>22</v>
      </c>
      <c r="C29" s="63">
        <v>35107</v>
      </c>
      <c r="D29" s="36">
        <f t="shared" si="0"/>
        <v>25.733333333333334</v>
      </c>
      <c r="E29" s="46" t="s">
        <v>26</v>
      </c>
      <c r="F29" s="4"/>
      <c r="G29" s="38"/>
      <c r="H29" s="4"/>
      <c r="I29" s="38"/>
      <c r="J29" s="48">
        <v>45</v>
      </c>
      <c r="K29" s="39"/>
      <c r="L29" s="49">
        <v>87</v>
      </c>
      <c r="M29" s="39"/>
      <c r="N29" s="4"/>
      <c r="O29" s="38"/>
      <c r="P29" s="48">
        <v>3</v>
      </c>
      <c r="Q29" s="38"/>
      <c r="R29" s="4"/>
      <c r="S29" s="38"/>
      <c r="T29" s="50">
        <v>1</v>
      </c>
      <c r="U29" s="38"/>
      <c r="V29" s="50">
        <v>15</v>
      </c>
      <c r="W29" s="38"/>
      <c r="X29" s="4">
        <v>90</v>
      </c>
      <c r="Y29" s="38"/>
      <c r="Z29" s="50">
        <v>6</v>
      </c>
      <c r="AA29" s="38"/>
      <c r="AB29" s="50">
        <v>21</v>
      </c>
      <c r="AC29" s="38"/>
      <c r="AD29" s="55">
        <v>9</v>
      </c>
      <c r="AE29" s="38"/>
      <c r="AF29" s="4"/>
      <c r="AG29" s="38"/>
      <c r="AH29" s="43"/>
      <c r="AI29" s="38"/>
      <c r="AJ29" s="4"/>
      <c r="AK29" s="38"/>
      <c r="AL29" s="4"/>
      <c r="AM29" s="38"/>
      <c r="AN29" s="43"/>
      <c r="AO29" s="38"/>
      <c r="AP29" s="43"/>
      <c r="AQ29" s="38"/>
      <c r="AR29" s="4"/>
      <c r="AS29" s="38"/>
      <c r="AT29" s="4"/>
      <c r="AU29" s="38"/>
      <c r="AV29" s="4"/>
      <c r="AW29" s="38"/>
      <c r="AX29" s="4"/>
      <c r="AY29" s="38"/>
      <c r="AZ29" s="4"/>
      <c r="BA29" s="38"/>
      <c r="BB29" s="4"/>
      <c r="BC29" s="38"/>
      <c r="BD29" s="46">
        <f t="shared" si="2"/>
        <v>277</v>
      </c>
      <c r="BE29" s="46">
        <f t="shared" si="3"/>
        <v>0</v>
      </c>
      <c r="BF29" s="4"/>
      <c r="BG29">
        <f t="shared" si="1"/>
        <v>1.1236866658553406E-2</v>
      </c>
      <c r="BH29">
        <f>BG29*D29</f>
        <v>0.28916203534677432</v>
      </c>
    </row>
    <row r="30" spans="1:60" s="5" customFormat="1" ht="13.8" customHeight="1" x14ac:dyDescent="0.3">
      <c r="A30" s="5" t="s">
        <v>55</v>
      </c>
      <c r="B30" s="46" t="s">
        <v>48</v>
      </c>
      <c r="C30" s="63">
        <v>33453</v>
      </c>
      <c r="D30" s="36">
        <f t="shared" si="0"/>
        <v>30.258333333333333</v>
      </c>
      <c r="E30" s="46" t="s">
        <v>38</v>
      </c>
      <c r="F30" s="4"/>
      <c r="G30" s="38"/>
      <c r="H30" s="4"/>
      <c r="I30" s="38"/>
      <c r="J30" s="4"/>
      <c r="K30" s="38"/>
      <c r="L30" s="4"/>
      <c r="M30" s="38"/>
      <c r="N30" s="4"/>
      <c r="O30" s="38"/>
      <c r="P30" s="4"/>
      <c r="Q30" s="38"/>
      <c r="R30" s="4"/>
      <c r="S30" s="38"/>
      <c r="T30" s="4"/>
      <c r="U30" s="38"/>
      <c r="V30" s="4"/>
      <c r="W30" s="38"/>
      <c r="X30" s="4"/>
      <c r="Y30" s="38"/>
      <c r="Z30" s="4"/>
      <c r="AA30" s="38"/>
      <c r="AB30" s="4"/>
      <c r="AC30" s="38"/>
      <c r="AD30" s="43"/>
      <c r="AE30" s="38"/>
      <c r="AF30" s="50">
        <v>5</v>
      </c>
      <c r="AG30" s="38"/>
      <c r="AH30" s="55">
        <v>54</v>
      </c>
      <c r="AI30" s="38"/>
      <c r="AJ30" s="4"/>
      <c r="AK30" s="38"/>
      <c r="AL30" s="4"/>
      <c r="AM30" s="38"/>
      <c r="AN30" s="55">
        <v>0</v>
      </c>
      <c r="AO30" s="38"/>
      <c r="AP30" s="43"/>
      <c r="AQ30" s="38"/>
      <c r="AR30" s="4"/>
      <c r="AS30" s="38"/>
      <c r="AT30" s="4">
        <v>90</v>
      </c>
      <c r="AU30" s="41"/>
      <c r="AV30" s="42">
        <v>85</v>
      </c>
      <c r="AW30" s="41"/>
      <c r="AX30" s="4"/>
      <c r="AY30" s="38"/>
      <c r="AZ30" s="4"/>
      <c r="BA30" s="38"/>
      <c r="BB30" s="4"/>
      <c r="BC30" s="38"/>
      <c r="BD30" s="46">
        <f t="shared" si="2"/>
        <v>234</v>
      </c>
      <c r="BE30" s="46">
        <f t="shared" si="3"/>
        <v>0</v>
      </c>
      <c r="BF30" s="4"/>
      <c r="BG30">
        <f t="shared" si="1"/>
        <v>9.4925155166119025E-3</v>
      </c>
      <c r="BH30">
        <f>BG30*D30</f>
        <v>0.2872276986734818</v>
      </c>
    </row>
    <row r="31" spans="1:60" s="5" customFormat="1" ht="13.8" customHeight="1" x14ac:dyDescent="0.3">
      <c r="A31" s="5" t="s">
        <v>56</v>
      </c>
      <c r="B31" s="46" t="s">
        <v>48</v>
      </c>
      <c r="C31" s="63">
        <v>32913</v>
      </c>
      <c r="D31" s="36">
        <f t="shared" si="0"/>
        <v>31.741666666666667</v>
      </c>
      <c r="E31" s="46" t="s">
        <v>20</v>
      </c>
      <c r="F31" s="4">
        <v>90</v>
      </c>
      <c r="G31" s="39"/>
      <c r="H31" s="4"/>
      <c r="I31" s="38"/>
      <c r="J31" s="4"/>
      <c r="K31" s="38"/>
      <c r="L31" s="4"/>
      <c r="M31" s="38"/>
      <c r="N31" s="4"/>
      <c r="O31" s="38"/>
      <c r="P31" s="4"/>
      <c r="Q31" s="38"/>
      <c r="R31" s="40"/>
      <c r="S31" s="38"/>
      <c r="T31" s="4"/>
      <c r="U31" s="38"/>
      <c r="V31" s="4"/>
      <c r="W31" s="38"/>
      <c r="X31" s="4"/>
      <c r="Y31" s="38"/>
      <c r="Z31" s="4"/>
      <c r="AA31" s="38"/>
      <c r="AB31" s="4"/>
      <c r="AC31" s="38"/>
      <c r="AD31" s="43"/>
      <c r="AE31" s="38"/>
      <c r="AF31" s="4"/>
      <c r="AG31" s="38"/>
      <c r="AH31" s="43"/>
      <c r="AI31" s="38"/>
      <c r="AJ31" s="4"/>
      <c r="AK31" s="38"/>
      <c r="AL31" s="4"/>
      <c r="AM31" s="38"/>
      <c r="AN31" s="43"/>
      <c r="AO31" s="38"/>
      <c r="AP31" s="43"/>
      <c r="AQ31" s="38"/>
      <c r="AR31" s="4"/>
      <c r="AS31" s="38"/>
      <c r="AT31" s="4"/>
      <c r="AU31" s="38"/>
      <c r="AV31" s="4"/>
      <c r="AW31" s="38"/>
      <c r="AX31" s="4"/>
      <c r="AY31" s="38"/>
      <c r="AZ31" s="4"/>
      <c r="BA31" s="38"/>
      <c r="BB31" s="4"/>
      <c r="BC31" s="38"/>
      <c r="BD31" s="46">
        <f t="shared" si="2"/>
        <v>90</v>
      </c>
      <c r="BE31" s="46">
        <f t="shared" si="3"/>
        <v>0</v>
      </c>
      <c r="BF31" s="4"/>
      <c r="BG31">
        <f t="shared" si="1"/>
        <v>3.6509675063891934E-3</v>
      </c>
      <c r="BH31">
        <f>BG31*D31</f>
        <v>0.11588779359863698</v>
      </c>
    </row>
    <row r="32" spans="1:60" s="5" customFormat="1" ht="13.8" customHeight="1" x14ac:dyDescent="0.3">
      <c r="A32" s="5" t="s">
        <v>57</v>
      </c>
      <c r="B32" s="46" t="s">
        <v>22</v>
      </c>
      <c r="C32" s="63">
        <v>31216</v>
      </c>
      <c r="D32" s="36">
        <f t="shared" si="0"/>
        <v>36.383333333333333</v>
      </c>
      <c r="E32" s="46" t="s">
        <v>26</v>
      </c>
      <c r="F32" s="4"/>
      <c r="G32" s="38"/>
      <c r="H32" s="4"/>
      <c r="I32" s="38"/>
      <c r="J32" s="4"/>
      <c r="K32" s="38"/>
      <c r="L32" s="4"/>
      <c r="M32" s="38"/>
      <c r="N32" s="4"/>
      <c r="O32" s="38"/>
      <c r="P32" s="4"/>
      <c r="Q32" s="38"/>
      <c r="R32" s="50">
        <v>6</v>
      </c>
      <c r="S32" s="38"/>
      <c r="T32" s="4"/>
      <c r="U32" s="38"/>
      <c r="V32" s="4"/>
      <c r="W32" s="38"/>
      <c r="X32" s="4"/>
      <c r="Y32" s="38"/>
      <c r="Z32" s="4"/>
      <c r="AA32" s="38"/>
      <c r="AB32" s="4"/>
      <c r="AC32" s="38"/>
      <c r="AD32" s="55">
        <v>9</v>
      </c>
      <c r="AE32" s="38"/>
      <c r="AF32" s="4"/>
      <c r="AG32" s="38"/>
      <c r="AH32" s="43"/>
      <c r="AI32" s="38"/>
      <c r="AJ32" s="4"/>
      <c r="AK32" s="38"/>
      <c r="AL32" s="4"/>
      <c r="AM32" s="38"/>
      <c r="AN32" s="43"/>
      <c r="AO32" s="38"/>
      <c r="AP32" s="43"/>
      <c r="AQ32" s="38"/>
      <c r="AR32" s="4"/>
      <c r="AS32" s="38"/>
      <c r="AT32" s="4"/>
      <c r="AU32" s="38"/>
      <c r="AV32" s="4"/>
      <c r="AW32" s="38"/>
      <c r="AX32" s="4"/>
      <c r="AY32" s="38"/>
      <c r="AZ32" s="4"/>
      <c r="BA32" s="38"/>
      <c r="BB32" s="4"/>
      <c r="BC32" s="38"/>
      <c r="BD32" s="46">
        <f t="shared" si="2"/>
        <v>15</v>
      </c>
      <c r="BE32" s="46">
        <f t="shared" si="3"/>
        <v>0</v>
      </c>
      <c r="BF32" s="4"/>
      <c r="BG32">
        <f t="shared" si="1"/>
        <v>6.0849458439819889E-4</v>
      </c>
      <c r="BH32">
        <f>BG32*D32</f>
        <v>2.2139061295687802E-2</v>
      </c>
    </row>
    <row r="33" spans="1:1019" ht="13.8" customHeight="1" x14ac:dyDescent="0.3">
      <c r="A33" s="5" t="s">
        <v>58</v>
      </c>
      <c r="B33" s="46" t="s">
        <v>22</v>
      </c>
      <c r="C33" s="63">
        <v>37570</v>
      </c>
      <c r="D33" s="36">
        <f t="shared" si="0"/>
        <v>18.988888888888887</v>
      </c>
      <c r="E33" s="46" t="s">
        <v>31</v>
      </c>
      <c r="G33" s="38"/>
      <c r="I33" s="38"/>
      <c r="K33" s="38"/>
      <c r="M33" s="38"/>
      <c r="O33" s="38"/>
      <c r="P33" s="48">
        <v>3</v>
      </c>
      <c r="Q33" s="38"/>
      <c r="S33" s="38"/>
      <c r="U33" s="38"/>
      <c r="W33" s="38"/>
      <c r="X33" s="50">
        <v>9</v>
      </c>
      <c r="Y33" s="41">
        <v>1</v>
      </c>
      <c r="AA33" s="38"/>
      <c r="AC33" s="38"/>
      <c r="AD33" s="43"/>
      <c r="AE33" s="38"/>
      <c r="AG33" s="38"/>
      <c r="AH33" s="43"/>
      <c r="AI33" s="38"/>
      <c r="AK33" s="38"/>
      <c r="AM33" s="38"/>
      <c r="AN33" s="43"/>
      <c r="AO33" s="38"/>
      <c r="AP33" s="43"/>
      <c r="AQ33" s="38"/>
      <c r="AS33" s="38"/>
      <c r="AU33" s="38"/>
      <c r="AW33" s="38"/>
      <c r="AY33" s="38"/>
      <c r="BA33" s="38"/>
      <c r="BC33" s="38"/>
      <c r="BD33" s="46">
        <f t="shared" si="2"/>
        <v>12</v>
      </c>
      <c r="BE33" s="46">
        <f t="shared" si="3"/>
        <v>1</v>
      </c>
      <c r="BG33">
        <f t="shared" si="1"/>
        <v>4.8679566751855908E-4</v>
      </c>
      <c r="BH33">
        <f>BG33*D33</f>
        <v>9.2437088421024154E-3</v>
      </c>
    </row>
    <row r="34" spans="1:1019" ht="13.8" customHeight="1" x14ac:dyDescent="0.3">
      <c r="A34" s="5" t="s">
        <v>59</v>
      </c>
      <c r="B34" s="46" t="s">
        <v>22</v>
      </c>
      <c r="C34" s="64">
        <v>35821</v>
      </c>
      <c r="D34" s="36">
        <f t="shared" si="0"/>
        <v>23.777777777777779</v>
      </c>
      <c r="E34" s="46" t="s">
        <v>26</v>
      </c>
      <c r="G34" s="38"/>
      <c r="I34" s="38"/>
      <c r="K34" s="38"/>
      <c r="M34" s="38"/>
      <c r="O34" s="38"/>
      <c r="Q34" s="38"/>
      <c r="S34" s="38"/>
      <c r="U34" s="38"/>
      <c r="W34" s="38"/>
      <c r="Y34" s="38"/>
      <c r="AA34" s="38"/>
      <c r="AC34" s="38"/>
      <c r="AD34" s="43"/>
      <c r="AE34" s="38"/>
      <c r="AG34" s="38"/>
      <c r="AH34" s="43"/>
      <c r="AI34" s="38"/>
      <c r="AK34" s="38"/>
      <c r="AM34" s="38"/>
      <c r="AN34" s="43"/>
      <c r="AO34" s="38"/>
      <c r="AP34" s="55">
        <v>0</v>
      </c>
      <c r="AQ34" s="38"/>
      <c r="AS34" s="38"/>
      <c r="AU34" s="38"/>
      <c r="AW34" s="38"/>
      <c r="AX34" s="50">
        <v>2</v>
      </c>
      <c r="AY34" s="38"/>
      <c r="AZ34" s="50">
        <v>2</v>
      </c>
      <c r="BA34" s="38"/>
      <c r="BB34" s="50">
        <v>8</v>
      </c>
      <c r="BC34" s="38"/>
      <c r="BD34" s="46">
        <f t="shared" ref="BD34" si="4">+F34+H34+J34+L34+N34+P34+R34+T34+V34+AF34+X34+Z34+AB34+AL34+AP34+AD34+AH34+AJ34+AN34+AR34+AT34+AV34+AX34+AZ34+BB34</f>
        <v>12</v>
      </c>
      <c r="BE34" s="46">
        <f t="shared" ref="BE34:BE37" si="5">+G34+I34+K34+M34+O34+Q34+S34+U34+W34+AG34+Y34+AA34+AC34+AM34+AQ34+AE34+AI34+AK34+AO34+AS34+AU34+AW34+AY34+BA34+BC34</f>
        <v>0</v>
      </c>
      <c r="BG34">
        <f t="shared" si="1"/>
        <v>4.8679566751855908E-4</v>
      </c>
      <c r="BH34">
        <f>BG34*D34</f>
        <v>1.1574919205441294E-2</v>
      </c>
    </row>
    <row r="35" spans="1:1019" s="72" customFormat="1" ht="10.199999999999999" x14ac:dyDescent="0.2">
      <c r="A35" s="65"/>
      <c r="B35" s="66"/>
      <c r="C35" s="67"/>
      <c r="D35" s="66"/>
      <c r="E35" s="68"/>
      <c r="F35" s="69"/>
      <c r="G35" s="70"/>
      <c r="H35" s="69"/>
      <c r="I35" s="70"/>
      <c r="J35" s="69"/>
      <c r="K35" s="70"/>
      <c r="L35" s="69"/>
      <c r="M35" s="70"/>
      <c r="N35" s="69"/>
      <c r="O35" s="70"/>
      <c r="P35" s="69"/>
      <c r="Q35" s="70"/>
      <c r="R35" s="69"/>
      <c r="S35" s="70"/>
      <c r="T35" s="69"/>
      <c r="U35" s="70"/>
      <c r="V35" s="69"/>
      <c r="W35" s="70"/>
      <c r="X35" s="69"/>
      <c r="Y35" s="70"/>
      <c r="Z35" s="69"/>
      <c r="AA35" s="70"/>
      <c r="AB35" s="69"/>
      <c r="AC35" s="70"/>
      <c r="AD35" s="71"/>
      <c r="AE35" s="70"/>
      <c r="AF35" s="69"/>
      <c r="AG35" s="70"/>
      <c r="AH35" s="71"/>
      <c r="AI35" s="70"/>
      <c r="AJ35" s="69"/>
      <c r="AK35" s="70"/>
      <c r="AL35" s="69"/>
      <c r="AM35" s="70"/>
      <c r="AN35" s="71"/>
      <c r="AO35" s="70"/>
      <c r="AP35" s="71"/>
      <c r="AQ35" s="70"/>
      <c r="AR35" s="69"/>
      <c r="AS35" s="70"/>
      <c r="AT35" s="69"/>
      <c r="AU35" s="70"/>
      <c r="AV35" s="69"/>
      <c r="AW35" s="70"/>
      <c r="AX35" s="69"/>
      <c r="AY35" s="70"/>
      <c r="AZ35" s="69"/>
      <c r="BA35" s="70"/>
      <c r="BB35" s="69"/>
      <c r="BC35" s="70"/>
      <c r="BD35" s="66"/>
      <c r="BE35" s="66"/>
      <c r="BF35" s="69"/>
      <c r="BG35" s="69"/>
      <c r="BH35" s="69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  <c r="VE35" s="65"/>
      <c r="VF35" s="65"/>
      <c r="VG35" s="65"/>
      <c r="VH35" s="65"/>
      <c r="VI35" s="65"/>
      <c r="VJ35" s="65"/>
      <c r="VK35" s="65"/>
      <c r="VL35" s="65"/>
      <c r="VM35" s="65"/>
      <c r="VN35" s="65"/>
      <c r="VO35" s="65"/>
      <c r="VP35" s="65"/>
      <c r="VQ35" s="65"/>
      <c r="VR35" s="65"/>
      <c r="VS35" s="65"/>
      <c r="VT35" s="65"/>
      <c r="VU35" s="65"/>
      <c r="VV35" s="65"/>
      <c r="VW35" s="65"/>
      <c r="VX35" s="65"/>
      <c r="VY35" s="65"/>
      <c r="VZ35" s="65"/>
      <c r="WA35" s="65"/>
      <c r="WB35" s="65"/>
      <c r="WC35" s="65"/>
      <c r="WD35" s="65"/>
      <c r="WE35" s="65"/>
      <c r="WF35" s="65"/>
      <c r="WG35" s="65"/>
      <c r="WH35" s="65"/>
      <c r="WI35" s="65"/>
      <c r="WJ35" s="65"/>
      <c r="WK35" s="65"/>
      <c r="WL35" s="65"/>
      <c r="WM35" s="65"/>
      <c r="WN35" s="65"/>
      <c r="WO35" s="65"/>
      <c r="WP35" s="65"/>
      <c r="WQ35" s="65"/>
      <c r="WR35" s="65"/>
      <c r="WS35" s="65"/>
      <c r="WT35" s="65"/>
      <c r="WU35" s="65"/>
      <c r="WV35" s="65"/>
      <c r="WW35" s="65"/>
      <c r="WX35" s="65"/>
      <c r="WY35" s="65"/>
      <c r="WZ35" s="65"/>
      <c r="XA35" s="65"/>
      <c r="XB35" s="65"/>
      <c r="XC35" s="65"/>
      <c r="XD35" s="65"/>
      <c r="XE35" s="65"/>
      <c r="XF35" s="65"/>
      <c r="XG35" s="65"/>
      <c r="XH35" s="65"/>
      <c r="XI35" s="65"/>
      <c r="XJ35" s="65"/>
      <c r="XK35" s="65"/>
      <c r="XL35" s="65"/>
      <c r="XM35" s="65"/>
      <c r="XN35" s="65"/>
      <c r="XO35" s="65"/>
      <c r="XP35" s="65"/>
      <c r="XQ35" s="65"/>
      <c r="XR35" s="65"/>
      <c r="XS35" s="65"/>
      <c r="XT35" s="65"/>
      <c r="XU35" s="65"/>
      <c r="XV35" s="65"/>
      <c r="XW35" s="65"/>
      <c r="XX35" s="65"/>
      <c r="XY35" s="65"/>
      <c r="XZ35" s="65"/>
      <c r="YA35" s="65"/>
      <c r="YB35" s="65"/>
      <c r="YC35" s="65"/>
      <c r="YD35" s="65"/>
      <c r="YE35" s="65"/>
      <c r="YF35" s="65"/>
      <c r="YG35" s="65"/>
      <c r="YH35" s="65"/>
      <c r="YI35" s="65"/>
      <c r="YJ35" s="65"/>
      <c r="YK35" s="65"/>
      <c r="YL35" s="65"/>
      <c r="YM35" s="65"/>
      <c r="YN35" s="65"/>
      <c r="YO35" s="65"/>
      <c r="YP35" s="65"/>
      <c r="YQ35" s="65"/>
      <c r="YR35" s="65"/>
      <c r="YS35" s="65"/>
      <c r="YT35" s="65"/>
      <c r="YU35" s="65"/>
      <c r="YV35" s="65"/>
      <c r="YW35" s="65"/>
      <c r="YX35" s="65"/>
      <c r="YY35" s="65"/>
      <c r="YZ35" s="65"/>
      <c r="ZA35" s="65"/>
      <c r="ZB35" s="65"/>
      <c r="ZC35" s="65"/>
      <c r="ZD35" s="65"/>
      <c r="ZE35" s="65"/>
      <c r="ZF35" s="65"/>
      <c r="ZG35" s="65"/>
      <c r="ZH35" s="65"/>
      <c r="ZI35" s="65"/>
      <c r="ZJ35" s="65"/>
      <c r="ZK35" s="65"/>
      <c r="ZL35" s="65"/>
      <c r="ZM35" s="65"/>
      <c r="ZN35" s="65"/>
      <c r="ZO35" s="65"/>
      <c r="ZP35" s="65"/>
      <c r="ZQ35" s="65"/>
      <c r="ZR35" s="65"/>
      <c r="ZS35" s="65"/>
      <c r="ZT35" s="65"/>
      <c r="ZU35" s="65"/>
      <c r="ZV35" s="65"/>
      <c r="ZW35" s="65"/>
      <c r="ZX35" s="65"/>
      <c r="ZY35" s="65"/>
      <c r="ZZ35" s="65"/>
      <c r="AAA35" s="65"/>
      <c r="AAB35" s="65"/>
      <c r="AAC35" s="65"/>
      <c r="AAD35" s="65"/>
      <c r="AAE35" s="65"/>
      <c r="AAF35" s="65"/>
      <c r="AAG35" s="65"/>
      <c r="AAH35" s="65"/>
      <c r="AAI35" s="65"/>
      <c r="AAJ35" s="65"/>
      <c r="AAK35" s="65"/>
      <c r="AAL35" s="65"/>
      <c r="AAM35" s="65"/>
      <c r="AAN35" s="65"/>
      <c r="AAO35" s="65"/>
      <c r="AAP35" s="65"/>
      <c r="AAQ35" s="65"/>
      <c r="AAR35" s="65"/>
      <c r="AAS35" s="65"/>
      <c r="AAT35" s="65"/>
      <c r="AAU35" s="65"/>
      <c r="AAV35" s="65"/>
      <c r="AAW35" s="65"/>
      <c r="AAX35" s="65"/>
      <c r="AAY35" s="65"/>
      <c r="AAZ35" s="65"/>
      <c r="ABA35" s="65"/>
      <c r="ABB35" s="65"/>
      <c r="ABC35" s="65"/>
      <c r="ABD35" s="65"/>
      <c r="ABE35" s="65"/>
      <c r="ABF35" s="65"/>
      <c r="ABG35" s="65"/>
      <c r="ABH35" s="65"/>
      <c r="ABI35" s="65"/>
      <c r="ABJ35" s="65"/>
      <c r="ABK35" s="65"/>
      <c r="ABL35" s="65"/>
      <c r="ABM35" s="65"/>
      <c r="ABN35" s="65"/>
      <c r="ABO35" s="65"/>
      <c r="ABP35" s="65"/>
      <c r="ABQ35" s="65"/>
      <c r="ABR35" s="65"/>
      <c r="ABS35" s="65"/>
      <c r="ABT35" s="65"/>
      <c r="ABU35" s="65"/>
      <c r="ABV35" s="65"/>
      <c r="ABW35" s="65"/>
      <c r="ABX35" s="65"/>
      <c r="ABY35" s="65"/>
      <c r="ABZ35" s="65"/>
      <c r="ACA35" s="65"/>
      <c r="ACB35" s="65"/>
      <c r="ACC35" s="65"/>
      <c r="ACD35" s="65"/>
      <c r="ACE35" s="65"/>
      <c r="ACF35" s="65"/>
      <c r="ACG35" s="65"/>
      <c r="ACH35" s="65"/>
      <c r="ACI35" s="65"/>
      <c r="ACJ35" s="65"/>
      <c r="ACK35" s="65"/>
      <c r="ACL35" s="65"/>
      <c r="ACM35" s="65"/>
      <c r="ACN35" s="65"/>
      <c r="ACO35" s="65"/>
      <c r="ACP35" s="65"/>
      <c r="ACQ35" s="65"/>
      <c r="ACR35" s="65"/>
      <c r="ACS35" s="65"/>
      <c r="ACT35" s="65"/>
      <c r="ACU35" s="65"/>
      <c r="ACV35" s="65"/>
      <c r="ACW35" s="65"/>
      <c r="ACX35" s="65"/>
      <c r="ACY35" s="65"/>
      <c r="ACZ35" s="65"/>
      <c r="ADA35" s="65"/>
      <c r="ADB35" s="65"/>
      <c r="ADC35" s="65"/>
      <c r="ADD35" s="65"/>
      <c r="ADE35" s="65"/>
      <c r="ADF35" s="65"/>
      <c r="ADG35" s="65"/>
      <c r="ADH35" s="65"/>
      <c r="ADI35" s="65"/>
      <c r="ADJ35" s="65"/>
      <c r="ADK35" s="65"/>
      <c r="ADL35" s="65"/>
      <c r="ADM35" s="65"/>
      <c r="ADN35" s="65"/>
      <c r="ADO35" s="65"/>
      <c r="ADP35" s="65"/>
      <c r="ADQ35" s="65"/>
      <c r="ADR35" s="65"/>
      <c r="ADS35" s="65"/>
      <c r="ADT35" s="65"/>
      <c r="ADU35" s="65"/>
      <c r="ADV35" s="65"/>
      <c r="ADW35" s="65"/>
      <c r="ADX35" s="65"/>
      <c r="ADY35" s="65"/>
      <c r="ADZ35" s="65"/>
      <c r="AEA35" s="65"/>
      <c r="AEB35" s="65"/>
      <c r="AEC35" s="65"/>
      <c r="AED35" s="65"/>
      <c r="AEE35" s="65"/>
      <c r="AEF35" s="65"/>
      <c r="AEG35" s="65"/>
      <c r="AEH35" s="65"/>
      <c r="AEI35" s="65"/>
      <c r="AEJ35" s="65"/>
      <c r="AEK35" s="65"/>
      <c r="AEL35" s="65"/>
      <c r="AEM35" s="65"/>
      <c r="AEN35" s="65"/>
      <c r="AEO35" s="65"/>
      <c r="AEP35" s="65"/>
      <c r="AEQ35" s="65"/>
      <c r="AER35" s="65"/>
      <c r="AES35" s="65"/>
      <c r="AET35" s="65"/>
      <c r="AEU35" s="65"/>
      <c r="AEV35" s="65"/>
      <c r="AEW35" s="65"/>
      <c r="AEX35" s="65"/>
      <c r="AEY35" s="65"/>
      <c r="AEZ35" s="65"/>
      <c r="AFA35" s="65"/>
      <c r="AFB35" s="65"/>
      <c r="AFC35" s="65"/>
      <c r="AFD35" s="65"/>
      <c r="AFE35" s="65"/>
      <c r="AFF35" s="65"/>
      <c r="AFG35" s="65"/>
      <c r="AFH35" s="65"/>
      <c r="AFI35" s="65"/>
      <c r="AFJ35" s="65"/>
      <c r="AFK35" s="65"/>
      <c r="AFL35" s="65"/>
      <c r="AFM35" s="65"/>
      <c r="AFN35" s="65"/>
      <c r="AFO35" s="65"/>
      <c r="AFP35" s="65"/>
      <c r="AFQ35" s="65"/>
      <c r="AFR35" s="65"/>
      <c r="AFS35" s="65"/>
      <c r="AFT35" s="65"/>
      <c r="AFU35" s="65"/>
      <c r="AFV35" s="65"/>
      <c r="AFW35" s="65"/>
      <c r="AFX35" s="65"/>
      <c r="AFY35" s="65"/>
      <c r="AFZ35" s="65"/>
      <c r="AGA35" s="65"/>
      <c r="AGB35" s="65"/>
      <c r="AGC35" s="65"/>
      <c r="AGD35" s="65"/>
      <c r="AGE35" s="65"/>
      <c r="AGF35" s="65"/>
      <c r="AGG35" s="65"/>
      <c r="AGH35" s="65"/>
      <c r="AGI35" s="65"/>
      <c r="AGJ35" s="65"/>
      <c r="AGK35" s="65"/>
      <c r="AGL35" s="65"/>
      <c r="AGM35" s="65"/>
      <c r="AGN35" s="65"/>
      <c r="AGO35" s="65"/>
      <c r="AGP35" s="65"/>
      <c r="AGQ35" s="65"/>
      <c r="AGR35" s="65"/>
      <c r="AGS35" s="65"/>
      <c r="AGT35" s="65"/>
      <c r="AGU35" s="65"/>
      <c r="AGV35" s="65"/>
      <c r="AGW35" s="65"/>
      <c r="AGX35" s="65"/>
      <c r="AGY35" s="65"/>
      <c r="AGZ35" s="65"/>
      <c r="AHA35" s="65"/>
      <c r="AHB35" s="65"/>
      <c r="AHC35" s="65"/>
      <c r="AHD35" s="65"/>
      <c r="AHE35" s="65"/>
      <c r="AHF35" s="65"/>
      <c r="AHG35" s="65"/>
      <c r="AHH35" s="65"/>
      <c r="AHI35" s="65"/>
      <c r="AHJ35" s="65"/>
      <c r="AHK35" s="65"/>
      <c r="AHL35" s="65"/>
      <c r="AHM35" s="65"/>
      <c r="AHN35" s="65"/>
      <c r="AHO35" s="65"/>
      <c r="AHP35" s="65"/>
      <c r="AHQ35" s="65"/>
      <c r="AHR35" s="65"/>
      <c r="AHS35" s="65"/>
      <c r="AHT35" s="65"/>
      <c r="AHU35" s="65"/>
      <c r="AHV35" s="65"/>
      <c r="AHW35" s="65"/>
      <c r="AHX35" s="65"/>
      <c r="AHY35" s="65"/>
      <c r="AHZ35" s="65"/>
      <c r="AIA35" s="65"/>
      <c r="AIB35" s="65"/>
      <c r="AIC35" s="65"/>
      <c r="AID35" s="65"/>
      <c r="AIE35" s="65"/>
      <c r="AIF35" s="65"/>
      <c r="AIG35" s="65"/>
      <c r="AIH35" s="65"/>
      <c r="AII35" s="65"/>
      <c r="AIJ35" s="65"/>
      <c r="AIK35" s="65"/>
      <c r="AIL35" s="65"/>
      <c r="AIM35" s="65"/>
      <c r="AIN35" s="65"/>
      <c r="AIO35" s="65"/>
      <c r="AIP35" s="65"/>
      <c r="AIQ35" s="65"/>
      <c r="AIR35" s="65"/>
      <c r="AIS35" s="65"/>
      <c r="AIT35" s="65"/>
      <c r="AIU35" s="65"/>
      <c r="AIV35" s="65"/>
      <c r="AIW35" s="65"/>
      <c r="AIX35" s="65"/>
      <c r="AIY35" s="65"/>
      <c r="AIZ35" s="65"/>
      <c r="AJA35" s="65"/>
      <c r="AJB35" s="65"/>
      <c r="AJC35" s="65"/>
      <c r="AJD35" s="65"/>
      <c r="AJE35" s="65"/>
      <c r="AJF35" s="65"/>
      <c r="AJG35" s="65"/>
      <c r="AJH35" s="65"/>
      <c r="AJI35" s="65"/>
      <c r="AJJ35" s="65"/>
      <c r="AJK35" s="65"/>
      <c r="AJL35" s="65"/>
      <c r="AJM35" s="65"/>
      <c r="AJN35" s="65"/>
      <c r="AJO35" s="65"/>
      <c r="AJP35" s="65"/>
      <c r="AJQ35" s="65"/>
      <c r="AJR35" s="65"/>
      <c r="AJS35" s="65"/>
      <c r="AJT35" s="65"/>
      <c r="AJU35" s="65"/>
      <c r="AJV35" s="65"/>
      <c r="AJW35" s="65"/>
      <c r="AJX35" s="65"/>
      <c r="AJY35" s="65"/>
      <c r="AJZ35" s="65"/>
      <c r="AKA35" s="65"/>
      <c r="AKB35" s="65"/>
      <c r="AKC35" s="65"/>
      <c r="AKD35" s="65"/>
      <c r="AKE35" s="65"/>
      <c r="AKF35" s="65"/>
      <c r="AKG35" s="65"/>
      <c r="AKH35" s="65"/>
      <c r="AKI35" s="65"/>
      <c r="AKJ35" s="65"/>
      <c r="AKK35" s="65"/>
      <c r="AKL35" s="65"/>
      <c r="AKM35" s="65"/>
      <c r="AKN35" s="65"/>
      <c r="AKO35" s="65"/>
      <c r="AKP35" s="65"/>
      <c r="AKQ35" s="65"/>
      <c r="AKR35" s="65"/>
      <c r="AKS35" s="65"/>
      <c r="AKT35" s="65"/>
      <c r="AKU35" s="65"/>
      <c r="AKV35" s="65"/>
      <c r="AKW35" s="65"/>
      <c r="AKX35" s="65"/>
      <c r="AKY35" s="65"/>
      <c r="AKZ35" s="65"/>
      <c r="ALA35" s="65"/>
      <c r="ALB35" s="65"/>
      <c r="ALC35" s="65"/>
      <c r="ALD35" s="65"/>
      <c r="ALE35" s="65"/>
      <c r="ALF35" s="65"/>
      <c r="ALG35" s="65"/>
      <c r="ALH35" s="65"/>
      <c r="ALI35" s="65"/>
      <c r="ALJ35" s="65"/>
      <c r="ALK35" s="65"/>
      <c r="ALL35" s="65"/>
      <c r="ALM35" s="65"/>
      <c r="ALN35" s="65"/>
      <c r="ALO35" s="65"/>
      <c r="ALP35" s="65"/>
      <c r="ALQ35" s="65"/>
      <c r="ALR35" s="65"/>
      <c r="ALS35" s="65"/>
      <c r="ALT35" s="65"/>
      <c r="ALU35" s="65"/>
      <c r="ALV35" s="65"/>
      <c r="ALW35" s="65"/>
      <c r="ALX35" s="65"/>
      <c r="ALY35" s="65"/>
      <c r="ALZ35" s="65"/>
      <c r="AMA35" s="65"/>
      <c r="AMB35" s="65"/>
      <c r="AMC35" s="65"/>
      <c r="AMD35" s="65"/>
      <c r="AME35" s="65"/>
    </row>
    <row r="36" spans="1:1019" x14ac:dyDescent="0.3">
      <c r="A36" s="5" t="s">
        <v>60</v>
      </c>
      <c r="B36" s="46"/>
      <c r="C36" s="64"/>
      <c r="D36" s="38"/>
      <c r="E36" s="73"/>
      <c r="G36" s="38">
        <v>1</v>
      </c>
      <c r="I36" s="38"/>
      <c r="K36" s="38"/>
      <c r="M36" s="38"/>
      <c r="O36" s="38"/>
      <c r="Q36" s="38"/>
      <c r="S36" s="38"/>
      <c r="U36" s="38"/>
      <c r="W36" s="38"/>
      <c r="Y36" s="38"/>
      <c r="AA36" s="38"/>
      <c r="AC36" s="38"/>
      <c r="AD36" s="43"/>
      <c r="AE36" s="38"/>
      <c r="AG36" s="38"/>
      <c r="AH36" s="43"/>
      <c r="AI36" s="38"/>
      <c r="AK36" s="38"/>
      <c r="AM36" s="38"/>
      <c r="AN36" s="43"/>
      <c r="AO36" s="38"/>
      <c r="AP36" s="43"/>
      <c r="AQ36" s="38"/>
      <c r="AS36" s="38"/>
      <c r="AU36" s="38"/>
      <c r="AW36" s="38"/>
      <c r="AY36" s="38"/>
      <c r="BA36" s="38"/>
      <c r="BC36" s="38"/>
      <c r="BD36" s="46"/>
      <c r="BE36" s="46">
        <f t="shared" si="5"/>
        <v>1</v>
      </c>
    </row>
    <row r="37" spans="1:1019" x14ac:dyDescent="0.3">
      <c r="A37" s="74" t="s">
        <v>61</v>
      </c>
      <c r="B37" s="75"/>
      <c r="C37" s="76"/>
      <c r="D37" s="77"/>
      <c r="E37" s="78"/>
      <c r="F37" s="79"/>
      <c r="G37" s="77"/>
      <c r="H37" s="79"/>
      <c r="I37" s="77"/>
      <c r="J37" s="79"/>
      <c r="K37" s="77"/>
      <c r="L37" s="79"/>
      <c r="M37" s="77"/>
      <c r="N37" s="79"/>
      <c r="O37" s="77"/>
      <c r="P37" s="79"/>
      <c r="Q37" s="77"/>
      <c r="R37" s="79"/>
      <c r="S37" s="77"/>
      <c r="T37" s="79"/>
      <c r="U37" s="77"/>
      <c r="V37" s="79"/>
      <c r="W37" s="77"/>
      <c r="X37" s="79"/>
      <c r="Y37" s="77"/>
      <c r="Z37" s="79"/>
      <c r="AA37" s="77"/>
      <c r="AB37" s="79"/>
      <c r="AC37" s="77"/>
      <c r="AD37" s="80"/>
      <c r="AE37" s="77"/>
      <c r="AF37" s="79"/>
      <c r="AG37" s="77"/>
      <c r="AH37" s="80"/>
      <c r="AI37" s="77"/>
      <c r="AJ37" s="79"/>
      <c r="AK37" s="77"/>
      <c r="AL37" s="79"/>
      <c r="AM37" s="77"/>
      <c r="AN37" s="80"/>
      <c r="AO37" s="77"/>
      <c r="AP37" s="80"/>
      <c r="AQ37" s="77"/>
      <c r="AR37" s="79"/>
      <c r="AS37" s="77"/>
      <c r="AT37" s="79"/>
      <c r="AU37" s="77"/>
      <c r="AV37" s="79"/>
      <c r="AW37" s="77"/>
      <c r="AX37" s="79"/>
      <c r="AY37" s="77"/>
      <c r="AZ37" s="79"/>
      <c r="BA37" s="77"/>
      <c r="BB37" s="79"/>
      <c r="BC37" s="77"/>
      <c r="BD37" s="75"/>
      <c r="BE37" s="75">
        <f t="shared" si="5"/>
        <v>0</v>
      </c>
    </row>
    <row r="38" spans="1:1019" x14ac:dyDescent="0.3">
      <c r="C38" s="81" t="s">
        <v>62</v>
      </c>
      <c r="D38" s="82">
        <f>AVERAGE(D6:D34)</f>
        <v>28.279789272030659</v>
      </c>
      <c r="F38" s="4">
        <f>990-SUM(F6:F34)</f>
        <v>0</v>
      </c>
      <c r="H38" s="4">
        <f>990-SUM(H6:H34)</f>
        <v>0</v>
      </c>
      <c r="J38" s="4">
        <f>990-SUM(J6:J34)</f>
        <v>47</v>
      </c>
      <c r="L38" s="4">
        <f>990-SUM(L6:L34)</f>
        <v>0</v>
      </c>
      <c r="N38" s="4">
        <f>990-SUM(N6:N34)</f>
        <v>0</v>
      </c>
      <c r="P38" s="4">
        <f>990-SUM(P6:P34)</f>
        <v>0</v>
      </c>
      <c r="R38" s="4">
        <f>990-SUM(R6:R34)</f>
        <v>0</v>
      </c>
      <c r="T38" s="4">
        <f>990-SUM(T6:T34)</f>
        <v>0</v>
      </c>
      <c r="V38" s="4">
        <f>990-SUM(V6:V34)</f>
        <v>0</v>
      </c>
      <c r="X38" s="4">
        <f>990-SUM(X6:X34)</f>
        <v>0</v>
      </c>
      <c r="Z38" s="4">
        <f>990-SUM(Z6:Z34)</f>
        <v>0</v>
      </c>
      <c r="AB38" s="4">
        <f>990-SUM(AB6:AB34)</f>
        <v>0</v>
      </c>
      <c r="AD38" s="4">
        <f>990-SUM(AD6:AD34)</f>
        <v>0</v>
      </c>
      <c r="AF38" s="4">
        <f>990-SUM(AF6:AF34)</f>
        <v>0</v>
      </c>
      <c r="AH38" s="4">
        <f>990-SUM(AH6:AH34)</f>
        <v>4</v>
      </c>
      <c r="AJ38" s="4">
        <f>990-SUM(AJ6:AJ34)</f>
        <v>0</v>
      </c>
      <c r="AL38" s="4">
        <f>990-SUM(AL6:AL34)</f>
        <v>0</v>
      </c>
      <c r="AN38" s="4">
        <f>990-SUM(AN6:AN34)</f>
        <v>0</v>
      </c>
      <c r="AP38" s="4">
        <f>990-SUM(AP6:AP34)</f>
        <v>48</v>
      </c>
      <c r="AR38" s="4">
        <f>990-SUM(AR6:AR34)</f>
        <v>0</v>
      </c>
      <c r="AT38" s="4">
        <f>990-SUM(AT6:AT34)</f>
        <v>0</v>
      </c>
      <c r="AV38" s="4">
        <f>990-SUM(AV6:AV34)</f>
        <v>0</v>
      </c>
      <c r="AX38" s="4">
        <f>990-SUM(AX6:AX34)</f>
        <v>0</v>
      </c>
      <c r="AZ38" s="4">
        <f>990-SUM(AZ6:AZ34)</f>
        <v>0</v>
      </c>
      <c r="BB38" s="4">
        <f>990-SUM(BB6:BB34)</f>
        <v>0</v>
      </c>
      <c r="BD38" s="4">
        <f>SUM(BD6:BD34)</f>
        <v>24651</v>
      </c>
      <c r="BE38" s="4" t="str">
        <f>IF(COUNT(BE6:BE37)=0, "", SUMIFS(BE6:BE37,BE6:BE37,"&gt;0")&amp;":"&amp;-SUMIFS(BE6:BE37,BE6:BE37,"&lt;0"))</f>
        <v>38:26</v>
      </c>
    </row>
    <row r="39" spans="1:1019" x14ac:dyDescent="0.3">
      <c r="C39" s="5" t="s">
        <v>63</v>
      </c>
      <c r="D39" s="83">
        <f>SUM(BH6:BH34)</f>
        <v>28.461924352854744</v>
      </c>
    </row>
    <row r="40" spans="1:1019" x14ac:dyDescent="0.3">
      <c r="C40" s="63"/>
      <c r="F40" s="84"/>
      <c r="G40" s="85" t="s">
        <v>64</v>
      </c>
      <c r="H40" s="86" t="s">
        <v>65</v>
      </c>
      <c r="I40" s="85"/>
      <c r="J40" s="85"/>
      <c r="K40" s="87"/>
    </row>
    <row r="41" spans="1:1019" x14ac:dyDescent="0.3">
      <c r="F41" s="88"/>
      <c r="G41" s="89" t="s">
        <v>64</v>
      </c>
      <c r="H41" s="90" t="s">
        <v>66</v>
      </c>
      <c r="K41" s="38"/>
    </row>
    <row r="42" spans="1:1019" x14ac:dyDescent="0.3">
      <c r="F42" s="91"/>
      <c r="G42" s="79" t="s">
        <v>64</v>
      </c>
      <c r="H42" s="92" t="s">
        <v>67</v>
      </c>
      <c r="I42" s="79"/>
      <c r="J42" s="79"/>
      <c r="K42" s="77"/>
    </row>
    <row r="51" spans="2:60" s="5" customFormat="1" ht="15" hidden="1" customHeight="1" x14ac:dyDescent="0.3">
      <c r="B51" s="4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2:60" s="5" customFormat="1" ht="15" hidden="1" customHeight="1" x14ac:dyDescent="0.3">
      <c r="B52" s="4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2:60" s="5" customFormat="1" ht="15" hidden="1" customHeight="1" x14ac:dyDescent="0.3">
      <c r="B53" s="4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2:60" s="5" customFormat="1" ht="15" hidden="1" customHeight="1" x14ac:dyDescent="0.3">
      <c r="B54" s="4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2:60" s="5" customFormat="1" ht="15" hidden="1" customHeight="1" x14ac:dyDescent="0.3">
      <c r="B55" s="4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2:60" s="5" customFormat="1" ht="15" hidden="1" customHeight="1" x14ac:dyDescent="0.3">
      <c r="B56" s="4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2:60" s="5" customFormat="1" ht="15" hidden="1" customHeight="1" x14ac:dyDescent="0.3">
      <c r="B57" s="4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2:60" s="5" customFormat="1" ht="15" hidden="1" customHeight="1" x14ac:dyDescent="0.3">
      <c r="B58" s="4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2:60" s="5" customFormat="1" ht="15" hidden="1" customHeight="1" x14ac:dyDescent="0.3">
      <c r="B59" s="4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2:60" s="5" customFormat="1" ht="15" hidden="1" customHeight="1" x14ac:dyDescent="0.3">
      <c r="B60" s="4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2:60" s="5" customFormat="1" ht="15" hidden="1" customHeight="1" x14ac:dyDescent="0.3">
      <c r="B61" s="4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2:60" s="5" customFormat="1" ht="15" hidden="1" customHeight="1" x14ac:dyDescent="0.3">
      <c r="B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2:60" s="5" customFormat="1" ht="15" hidden="1" customHeight="1" x14ac:dyDescent="0.3">
      <c r="B63" s="4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2:60" s="5" customFormat="1" ht="15" hidden="1" customHeight="1" x14ac:dyDescent="0.3">
      <c r="B64" s="4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2:60" s="5" customFormat="1" ht="15" hidden="1" customHeight="1" x14ac:dyDescent="0.3">
      <c r="B65" s="4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2:60" s="5" customFormat="1" ht="15" hidden="1" customHeight="1" x14ac:dyDescent="0.3">
      <c r="B66" s="4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2:60" s="5" customFormat="1" ht="15" hidden="1" customHeight="1" x14ac:dyDescent="0.3">
      <c r="B67" s="4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2:60" s="5" customFormat="1" ht="15" hidden="1" customHeight="1" x14ac:dyDescent="0.3">
      <c r="B68" s="4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2:60" s="5" customFormat="1" ht="15" hidden="1" customHeight="1" x14ac:dyDescent="0.3">
      <c r="B69" s="4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2:60" s="5" customFormat="1" ht="15" hidden="1" customHeight="1" x14ac:dyDescent="0.3">
      <c r="B70" s="4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</sheetData>
  <mergeCells count="75">
    <mergeCell ref="BB4:BC4"/>
    <mergeCell ref="AP4:AQ4"/>
    <mergeCell ref="AR4:AS4"/>
    <mergeCell ref="AT4:AU4"/>
    <mergeCell ref="AV4:AW4"/>
    <mergeCell ref="AX4:AY4"/>
    <mergeCell ref="AZ4:BA4"/>
    <mergeCell ref="AD4:AE4"/>
    <mergeCell ref="AF4:AG4"/>
    <mergeCell ref="AH4:AI4"/>
    <mergeCell ref="AJ4:AK4"/>
    <mergeCell ref="AL4:AM4"/>
    <mergeCell ref="AN4:AO4"/>
    <mergeCell ref="T4:U4"/>
    <mergeCell ref="V4:W4"/>
    <mergeCell ref="X4:Y4"/>
    <mergeCell ref="Z4:AA4"/>
    <mergeCell ref="AB4:AC4"/>
    <mergeCell ref="AZ3:BA3"/>
    <mergeCell ref="BB3:BC3"/>
    <mergeCell ref="F4:G4"/>
    <mergeCell ref="H4:I4"/>
    <mergeCell ref="J4:K4"/>
    <mergeCell ref="L4:M4"/>
    <mergeCell ref="N4:O4"/>
    <mergeCell ref="P4:Q4"/>
    <mergeCell ref="R4:S4"/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R3:S3"/>
    <mergeCell ref="T3:U3"/>
    <mergeCell ref="V3:W3"/>
    <mergeCell ref="X3:Y3"/>
    <mergeCell ref="Z3:AA3"/>
    <mergeCell ref="AX2:AY2"/>
    <mergeCell ref="AZ2:BA2"/>
    <mergeCell ref="BB2:BC2"/>
    <mergeCell ref="F3:G3"/>
    <mergeCell ref="H3:I3"/>
    <mergeCell ref="J3:K3"/>
    <mergeCell ref="L3:M3"/>
    <mergeCell ref="N3:O3"/>
    <mergeCell ref="P3:Q3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P2:Q2"/>
    <mergeCell ref="R2:S2"/>
    <mergeCell ref="T2:U2"/>
    <mergeCell ref="V2:W2"/>
    <mergeCell ref="X2:Y2"/>
    <mergeCell ref="F2:G2"/>
    <mergeCell ref="H2:I2"/>
    <mergeCell ref="J2:K2"/>
    <mergeCell ref="L2:M2"/>
    <mergeCell ref="N2:O2"/>
  </mergeCells>
  <conditionalFormatting sqref="H17:M17 P9:Q11 P17:Q19 N21:W22 N6:W7 Z17:AK17 AF6:AK9 X12:AE16 Z6:AE11 X7:Y8 F17 F18:M22 Z19:AK19 Z18:AD18 AF18:AK18 AL6:AS12 F6:M16 N8:Q8 N20:Q20 S8:W10 S11:V11 AF11:AK16 AF10:AI10 AL14:AS28 AL13:AM13 AP13:AS13 AL29:AQ29 S12:W20 X20:AK40 AL30:AS40 K41 N12:Q16 F23:W40 L41:AS42">
    <cfRule type="cellIs" dxfId="85" priority="25" operator="equal">
      <formula>90</formula>
    </cfRule>
  </conditionalFormatting>
  <conditionalFormatting sqref="G17">
    <cfRule type="cellIs" dxfId="84" priority="26" operator="equal">
      <formula>90</formula>
    </cfRule>
  </conditionalFormatting>
  <conditionalFormatting sqref="N9:O11 N17:O19">
    <cfRule type="cellIs" dxfId="83" priority="27" operator="equal">
      <formula>90</formula>
    </cfRule>
  </conditionalFormatting>
  <conditionalFormatting sqref="X6:Y7 X17:Y19 X9:Y11">
    <cfRule type="cellIs" dxfId="82" priority="28" operator="equal">
      <formula>90</formula>
    </cfRule>
  </conditionalFormatting>
  <conditionalFormatting sqref="AG15">
    <cfRule type="cellIs" dxfId="81" priority="29" operator="equal">
      <formula>90</formula>
    </cfRule>
  </conditionalFormatting>
  <conditionalFormatting sqref="AT3:BB3 F3:L3 N3:V3 X3:AR3">
    <cfRule type="expression" dxfId="80" priority="30">
      <formula>F1=G1</formula>
    </cfRule>
    <cfRule type="expression" dxfId="79" priority="31">
      <formula>F1&lt;G1</formula>
    </cfRule>
    <cfRule type="expression" dxfId="78" priority="32">
      <formula>F1&gt;G1</formula>
    </cfRule>
  </conditionalFormatting>
  <conditionalFormatting sqref="AE18">
    <cfRule type="cellIs" dxfId="77" priority="33" operator="equal">
      <formula>90</formula>
    </cfRule>
  </conditionalFormatting>
  <conditionalFormatting sqref="AT20:AY20 AT7:BC8 AT17:BA19 AT13:BC16 AT11:BA11 AV9:BA10 AV6:BA6 AT12:AW12 AZ12:BC12 AT22:BC37 AT21:BA21 BB20:BC20 AT39:BC42 AU38 AW38 AY38 BA38 BC38">
    <cfRule type="cellIs" dxfId="76" priority="34" operator="equal">
      <formula>90</formula>
    </cfRule>
  </conditionalFormatting>
  <conditionalFormatting sqref="BB6:BB7 BB17:BB19 BB9:BB11">
    <cfRule type="cellIs" dxfId="75" priority="35" operator="equal">
      <formula>90</formula>
    </cfRule>
  </conditionalFormatting>
  <conditionalFormatting sqref="BC6:BC7 BC17:BC19 BC9:BC11">
    <cfRule type="cellIs" dxfId="74" priority="36" operator="equal">
      <formula>90</formula>
    </cfRule>
  </conditionalFormatting>
  <conditionalFormatting sqref="AZ6:AZ7 AZ17:AZ19 AZ9:AZ11">
    <cfRule type="cellIs" dxfId="73" priority="37" operator="equal">
      <formula>90</formula>
    </cfRule>
  </conditionalFormatting>
  <conditionalFormatting sqref="BA6:BA7 BA17:BA19 BA9:BA11">
    <cfRule type="cellIs" dxfId="72" priority="38" operator="equal">
      <formula>90</formula>
    </cfRule>
  </conditionalFormatting>
  <conditionalFormatting sqref="R8:R20">
    <cfRule type="cellIs" dxfId="71" priority="24" operator="equal">
      <formula>90</formula>
    </cfRule>
  </conditionalFormatting>
  <conditionalFormatting sqref="W11">
    <cfRule type="cellIs" dxfId="70" priority="22" operator="equal">
      <formula>90</formula>
    </cfRule>
  </conditionalFormatting>
  <conditionalFormatting sqref="AS3">
    <cfRule type="expression" dxfId="69" priority="39">
      <formula>AS1=#REF!</formula>
    </cfRule>
    <cfRule type="expression" dxfId="68" priority="40">
      <formula>AS1&lt;#REF!</formula>
    </cfRule>
    <cfRule type="expression" dxfId="67" priority="41">
      <formula>AS1&gt;#REF!</formula>
    </cfRule>
  </conditionalFormatting>
  <conditionalFormatting sqref="BC3">
    <cfRule type="expression" dxfId="66" priority="42">
      <formula>BC1=#REF!</formula>
    </cfRule>
    <cfRule type="expression" dxfId="65" priority="43">
      <formula>BC1&lt;#REF!</formula>
    </cfRule>
    <cfRule type="expression" dxfId="64" priority="44">
      <formula>BC1&gt;#REF!</formula>
    </cfRule>
  </conditionalFormatting>
  <conditionalFormatting sqref="AJ10:AK10">
    <cfRule type="cellIs" dxfId="63" priority="20" operator="equal">
      <formula>90</formula>
    </cfRule>
  </conditionalFormatting>
  <conditionalFormatting sqref="AN13:AO13">
    <cfRule type="cellIs" dxfId="62" priority="19" operator="equal">
      <formula>90</formula>
    </cfRule>
  </conditionalFormatting>
  <conditionalFormatting sqref="AR29:AS29">
    <cfRule type="cellIs" dxfId="61" priority="18" operator="equal">
      <formula>90</formula>
    </cfRule>
  </conditionalFormatting>
  <conditionalFormatting sqref="AT9:AU9">
    <cfRule type="cellIs" dxfId="60" priority="17" operator="equal">
      <formula>90</formula>
    </cfRule>
  </conditionalFormatting>
  <conditionalFormatting sqref="AT10:AU10">
    <cfRule type="cellIs" dxfId="59" priority="16" operator="equal">
      <formula>90</formula>
    </cfRule>
  </conditionalFormatting>
  <conditionalFormatting sqref="AT6:AU6">
    <cfRule type="cellIs" dxfId="58" priority="15" operator="equal">
      <formula>90</formula>
    </cfRule>
  </conditionalFormatting>
  <conditionalFormatting sqref="AX12:AY12">
    <cfRule type="cellIs" dxfId="57" priority="14" operator="equal">
      <formula>90</formula>
    </cfRule>
  </conditionalFormatting>
  <conditionalFormatting sqref="BB21:BC21">
    <cfRule type="cellIs" dxfId="56" priority="13" operator="equal">
      <formula>90</formula>
    </cfRule>
  </conditionalFormatting>
  <conditionalFormatting sqref="AZ20:BA20">
    <cfRule type="cellIs" dxfId="55" priority="12" operator="equal">
      <formula>90</formula>
    </cfRule>
  </conditionalFormatting>
  <conditionalFormatting sqref="AT38">
    <cfRule type="cellIs" dxfId="54" priority="10" operator="equal">
      <formula>90</formula>
    </cfRule>
  </conditionalFormatting>
  <conditionalFormatting sqref="AV38">
    <cfRule type="cellIs" dxfId="53" priority="9" operator="equal">
      <formula>90</formula>
    </cfRule>
  </conditionalFormatting>
  <conditionalFormatting sqref="AX38">
    <cfRule type="cellIs" dxfId="52" priority="8" operator="equal">
      <formula>90</formula>
    </cfRule>
  </conditionalFormatting>
  <conditionalFormatting sqref="AZ38">
    <cfRule type="cellIs" dxfId="51" priority="7" operator="equal">
      <formula>90</formula>
    </cfRule>
  </conditionalFormatting>
  <conditionalFormatting sqref="BB38">
    <cfRule type="cellIs" dxfId="50" priority="6" operator="equal">
      <formula>90</formula>
    </cfRule>
  </conditionalFormatting>
  <conditionalFormatting sqref="F40">
    <cfRule type="cellIs" dxfId="49" priority="5" operator="equal">
      <formula>90</formula>
    </cfRule>
  </conditionalFormatting>
  <conditionalFormatting sqref="F42 G40">
    <cfRule type="cellIs" dxfId="48" priority="4" operator="equal">
      <formula>90</formula>
    </cfRule>
  </conditionalFormatting>
  <conditionalFormatting sqref="H40 F41">
    <cfRule type="cellIs" dxfId="47" priority="2" operator="equal">
      <formula>90</formula>
    </cfRule>
  </conditionalFormatting>
  <conditionalFormatting sqref="G41">
    <cfRule type="cellIs" dxfId="46" priority="3" operator="equal">
      <formula>90</formula>
    </cfRule>
  </conditionalFormatting>
  <conditionalFormatting sqref="M3 W3">
    <cfRule type="expression" dxfId="45" priority="56">
      <formula>M1=#REF!</formula>
    </cfRule>
    <cfRule type="expression" dxfId="44" priority="57">
      <formula>M1&lt;#REF!</formula>
    </cfRule>
    <cfRule type="expression" dxfId="43" priority="58">
      <formula>M1&gt;#REF!</formula>
    </cfRule>
  </conditionalFormatting>
  <conditionalFormatting sqref="BE8:BE24 BE6 BE26:BE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{ADCA39D8-1182-4642-ADC0-8F40EB4C7FAD}</x14:id>
        </ext>
      </extLst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CA39D8-1182-4642-ADC0-8F40EB4C7F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BE8:BE24 BE6 BE26:BE34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Liepāja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2022-01-18T21:18:31Z</dcterms:created>
  <dcterms:modified xsi:type="dcterms:W3CDTF">2022-01-18T21:22:34Z</dcterms:modified>
</cp:coreProperties>
</file>