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885" tabRatio="779" firstSheet="2" activeTab="2"/>
  </bookViews>
  <sheets>
    <sheet name="0000" sheetId="1" state="veryHidden" r:id="rId1"/>
    <sheet name="1000" sheetId="2" state="veryHidden" r:id="rId2"/>
    <sheet name="5 cīņa &quot;B&quot; zēniem" sheetId="3" r:id="rId3"/>
  </sheets>
  <definedNames>
    <definedName name="_xlnm.Print_Titles" localSheetId="2">'5 cīņa "B" zēniem'!$1:$8</definedName>
  </definedNames>
  <calcPr fullCalcOnLoad="1"/>
</workbook>
</file>

<file path=xl/sharedStrings.xml><?xml version="1.0" encoding="utf-8"?>
<sst xmlns="http://schemas.openxmlformats.org/spreadsheetml/2006/main" count="118" uniqueCount="99">
  <si>
    <t>T/L</t>
  </si>
  <si>
    <t>Lode</t>
  </si>
  <si>
    <t>A/l</t>
  </si>
  <si>
    <t>60 m/b</t>
  </si>
  <si>
    <t>1000 m</t>
  </si>
  <si>
    <t>Summa</t>
  </si>
  <si>
    <t>"B" grupas zēni</t>
  </si>
  <si>
    <t>Rīga, RSM</t>
  </si>
  <si>
    <t>LATVIJAS ZIEMAS ČEMPIONĀTS DAUDZCĪŅĀS</t>
  </si>
  <si>
    <t>Bauskas nov. BJSS</t>
  </si>
  <si>
    <t>Kuldīgas nov. SS</t>
  </si>
  <si>
    <t>Ventspils nov. BJSS</t>
  </si>
  <si>
    <t>A.Čaklis</t>
  </si>
  <si>
    <t>Valmieras BSS</t>
  </si>
  <si>
    <t>Madonas BJSS</t>
  </si>
  <si>
    <t>A.Krauklītis</t>
  </si>
  <si>
    <t>10.05.00.</t>
  </si>
  <si>
    <t>Graudiņš Aivis</t>
  </si>
  <si>
    <t>25.04.00.</t>
  </si>
  <si>
    <t>Agapovs Deivids</t>
  </si>
  <si>
    <t>20.10.00.</t>
  </si>
  <si>
    <t>Klapars Frenks</t>
  </si>
  <si>
    <t>15.05.01.</t>
  </si>
  <si>
    <t>Brālēns Ričards</t>
  </si>
  <si>
    <t>24.02.00.</t>
  </si>
  <si>
    <t>MSĢ/Valmieras BSS</t>
  </si>
  <si>
    <t>02.05.00.</t>
  </si>
  <si>
    <t>Talsu nov. SS</t>
  </si>
  <si>
    <t>17.05.00.</t>
  </si>
  <si>
    <t>Limbažu un Salacgrīvas nov. SS</t>
  </si>
  <si>
    <t>Jēkabpils SC</t>
  </si>
  <si>
    <t>Vilnrags Jānis</t>
  </si>
  <si>
    <t>25.06.01.</t>
  </si>
  <si>
    <t>Kucs Aleksandrs</t>
  </si>
  <si>
    <t>Meļņiks Aleksis</t>
  </si>
  <si>
    <t>05.07.01.</t>
  </si>
  <si>
    <t>Skuruls Kristiāns</t>
  </si>
  <si>
    <t>05.02.01.</t>
  </si>
  <si>
    <t>09.09.00.</t>
  </si>
  <si>
    <t>Aizkraukles nov. SS</t>
  </si>
  <si>
    <t>Kozjakovs Oļegs</t>
  </si>
  <si>
    <t>13.01.01.</t>
  </si>
  <si>
    <t>Romanovs Roberts</t>
  </si>
  <si>
    <t>23.01.01.</t>
  </si>
  <si>
    <t xml:space="preserve">Smilga Rinalds </t>
  </si>
  <si>
    <t>17.02.01.</t>
  </si>
  <si>
    <t xml:space="preserve">Smilga Valts </t>
  </si>
  <si>
    <t>Briedis Ritvars</t>
  </si>
  <si>
    <t>09.05.00.</t>
  </si>
  <si>
    <t>Martuzāns Valentīns</t>
  </si>
  <si>
    <t>17.03.00.</t>
  </si>
  <si>
    <t>Dušs Kristaps</t>
  </si>
  <si>
    <t>Šahno Jurģis</t>
  </si>
  <si>
    <t>21.05.01.</t>
  </si>
  <si>
    <t>28.04.00.</t>
  </si>
  <si>
    <t>Ogres nov. SC</t>
  </si>
  <si>
    <t>Karims Ali</t>
  </si>
  <si>
    <t>16.01.00.</t>
  </si>
  <si>
    <t>R.Ravinskis</t>
  </si>
  <si>
    <t>A.Kiršteins</t>
  </si>
  <si>
    <t>A Eikens, L Dzene</t>
  </si>
  <si>
    <t>A.Jansons</t>
  </si>
  <si>
    <t>A.Rozenbergs</t>
  </si>
  <si>
    <t>J. Knodze</t>
  </si>
  <si>
    <t>A.Veleckis</t>
  </si>
  <si>
    <t>Ie.Skurule</t>
  </si>
  <si>
    <t>V. Veļčinskis</t>
  </si>
  <si>
    <t>V. Zariņš</t>
  </si>
  <si>
    <t>R.Maķevics</t>
  </si>
  <si>
    <t>A.Krauklīte</t>
  </si>
  <si>
    <t>A.Priževoits</t>
  </si>
  <si>
    <t>20.09.00.</t>
  </si>
  <si>
    <t>9,20</t>
  </si>
  <si>
    <t>9,59</t>
  </si>
  <si>
    <t>9,19</t>
  </si>
  <si>
    <t>10,88</t>
  </si>
  <si>
    <t>9,83</t>
  </si>
  <si>
    <t>8,99</t>
  </si>
  <si>
    <t>9,52</t>
  </si>
  <si>
    <t>10,87</t>
  </si>
  <si>
    <t>10,52</t>
  </si>
  <si>
    <t>9,84</t>
  </si>
  <si>
    <t>10,61</t>
  </si>
  <si>
    <t>10,23</t>
  </si>
  <si>
    <t>10,04</t>
  </si>
  <si>
    <t>9,40</t>
  </si>
  <si>
    <t>9,85</t>
  </si>
  <si>
    <t>11,64</t>
  </si>
  <si>
    <t>10,47</t>
  </si>
  <si>
    <t>10,41</t>
  </si>
  <si>
    <t>10,53</t>
  </si>
  <si>
    <t>9,63</t>
  </si>
  <si>
    <t>11,13</t>
  </si>
  <si>
    <t>Stumps Jēkabs Arvīds</t>
  </si>
  <si>
    <t>Paipals Niklāvs</t>
  </si>
  <si>
    <t>Špons Raivis</t>
  </si>
  <si>
    <t>Rūtiņš Artūrs</t>
  </si>
  <si>
    <t>bez rez.</t>
  </si>
  <si>
    <t>nest.</t>
  </si>
</sst>
</file>

<file path=xl/styles.xml><?xml version="1.0" encoding="utf-8"?>
<styleSheet xmlns="http://schemas.openxmlformats.org/spreadsheetml/2006/main">
  <numFmts count="3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"/>
    <numFmt numFmtId="179" formatCode="h:mm:ss;@"/>
    <numFmt numFmtId="180" formatCode="_-&quot;IRL&quot;* #,##0_-;\-&quot;IRL&quot;* #,##0_-;_-&quot;IRL&quot;* &quot;-&quot;_-;_-@_-"/>
    <numFmt numFmtId="181" formatCode="_-&quot;IRL&quot;* #,##0.00_-;\-&quot;IRL&quot;* #,##0.00_-;_-&quot;IRL&quot;* &quot;-&quot;??_-;_-@_-"/>
    <numFmt numFmtId="182" formatCode="#,##0;\-#,##0;&quot;-&quot;"/>
    <numFmt numFmtId="183" formatCode="#,##0.00;\-#,##0.00;&quot;-&quot;"/>
    <numFmt numFmtId="184" formatCode="#,##0%;\-#,##0%;&quot;- &quot;"/>
    <numFmt numFmtId="185" formatCode="#,##0.0%;\-#,##0.0%;&quot;- &quot;"/>
    <numFmt numFmtId="186" formatCode="#,##0.00%;\-#,##0.00%;&quot;- &quot;"/>
    <numFmt numFmtId="187" formatCode="#,##0.0;\-#,##0.0;&quot;-&quot;"/>
    <numFmt numFmtId="188" formatCode="\ \ @"/>
    <numFmt numFmtId="189" formatCode="\ \ \ \ @"/>
    <numFmt numFmtId="190" formatCode="[Red]0%;[Red]\(0%\)"/>
    <numFmt numFmtId="191" formatCode="0%;\(0%\)"/>
    <numFmt numFmtId="192" formatCode="mm:ss.00"/>
    <numFmt numFmtId="193" formatCode="dd\.mm\.yy"/>
    <numFmt numFmtId="194" formatCode="dd/mm/yy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182" fontId="4" fillId="0" borderId="0" applyFill="0" applyBorder="0" applyAlignment="0">
      <protection/>
    </xf>
    <xf numFmtId="183" fontId="4" fillId="0" borderId="0" applyFill="0" applyBorder="0" applyAlignment="0">
      <protection/>
    </xf>
    <xf numFmtId="184" fontId="4" fillId="0" borderId="0" applyFill="0" applyBorder="0" applyAlignment="0">
      <protection/>
    </xf>
    <xf numFmtId="185" fontId="4" fillId="0" borderId="0" applyFill="0" applyBorder="0" applyAlignment="0">
      <protection/>
    </xf>
    <xf numFmtId="186" fontId="4" fillId="0" borderId="0" applyFill="0" applyBorder="0" applyAlignment="0">
      <protection/>
    </xf>
    <xf numFmtId="182" fontId="4" fillId="0" borderId="0" applyFill="0" applyBorder="0" applyAlignment="0">
      <protection/>
    </xf>
    <xf numFmtId="187" fontId="4" fillId="0" borderId="0" applyFill="0" applyBorder="0" applyAlignment="0">
      <protection/>
    </xf>
    <xf numFmtId="183" fontId="4" fillId="0" borderId="0" applyFill="0" applyBorder="0" applyAlignment="0">
      <protection/>
    </xf>
    <xf numFmtId="0" fontId="44" fillId="27" borderId="1" applyNumberFormat="0" applyAlignment="0" applyProtection="0"/>
    <xf numFmtId="0" fontId="45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4" fontId="4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7" fillId="0" borderId="0" applyFill="0" applyBorder="0" applyAlignment="0">
      <protection/>
    </xf>
    <xf numFmtId="183" fontId="7" fillId="0" borderId="0" applyFill="0" applyBorder="0" applyAlignment="0">
      <protection/>
    </xf>
    <xf numFmtId="182" fontId="7" fillId="0" borderId="0" applyFill="0" applyBorder="0" applyAlignment="0">
      <protection/>
    </xf>
    <xf numFmtId="187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38" fontId="6" fillId="30" borderId="0" applyNumberFormat="0" applyBorder="0" applyAlignment="0" applyProtection="0"/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1" borderId="1" applyNumberFormat="0" applyAlignment="0" applyProtection="0"/>
    <xf numFmtId="10" fontId="6" fillId="32" borderId="8" applyNumberFormat="0" applyBorder="0" applyAlignment="0" applyProtection="0"/>
    <xf numFmtId="182" fontId="10" fillId="0" borderId="0" applyFill="0" applyBorder="0" applyAlignment="0">
      <protection/>
    </xf>
    <xf numFmtId="183" fontId="10" fillId="0" borderId="0" applyFill="0" applyBorder="0" applyAlignment="0">
      <protection/>
    </xf>
    <xf numFmtId="182" fontId="10" fillId="0" borderId="0" applyFill="0" applyBorder="0" applyAlignment="0">
      <protection/>
    </xf>
    <xf numFmtId="187" fontId="10" fillId="0" borderId="0" applyFill="0" applyBorder="0" applyAlignment="0">
      <protection/>
    </xf>
    <xf numFmtId="183" fontId="10" fillId="0" borderId="0" applyFill="0" applyBorder="0" applyAlignment="0">
      <protection/>
    </xf>
    <xf numFmtId="0" fontId="52" fillId="0" borderId="9" applyNumberFormat="0" applyFill="0" applyAlignment="0" applyProtection="0"/>
    <xf numFmtId="0" fontId="53" fillId="33" borderId="0" applyNumberFormat="0" applyBorder="0" applyAlignment="0" applyProtection="0"/>
    <xf numFmtId="190" fontId="5" fillId="0" borderId="0">
      <alignment/>
      <protection/>
    </xf>
    <xf numFmtId="0" fontId="0" fillId="0" borderId="0">
      <alignment/>
      <protection/>
    </xf>
    <xf numFmtId="0" fontId="0" fillId="34" borderId="10" applyNumberFormat="0" applyFont="0" applyAlignment="0" applyProtection="0"/>
    <xf numFmtId="0" fontId="54" fillId="27" borderId="11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2" fontId="11" fillId="0" borderId="0" applyFill="0" applyBorder="0" applyAlignment="0">
      <protection/>
    </xf>
    <xf numFmtId="183" fontId="11" fillId="0" borderId="0" applyFill="0" applyBorder="0" applyAlignment="0">
      <protection/>
    </xf>
    <xf numFmtId="182" fontId="11" fillId="0" borderId="0" applyFill="0" applyBorder="0" applyAlignment="0">
      <protection/>
    </xf>
    <xf numFmtId="187" fontId="11" fillId="0" borderId="0" applyFill="0" applyBorder="0" applyAlignment="0">
      <protection/>
    </xf>
    <xf numFmtId="183" fontId="11" fillId="0" borderId="0" applyFill="0" applyBorder="0" applyAlignment="0">
      <protection/>
    </xf>
    <xf numFmtId="9" fontId="0" fillId="0" borderId="0" applyFont="0" applyFill="0" applyBorder="0" applyAlignment="0" applyProtection="0"/>
    <xf numFmtId="49" fontId="4" fillId="0" borderId="0" applyFill="0" applyBorder="0" applyAlignment="0">
      <protection/>
    </xf>
    <xf numFmtId="188" fontId="4" fillId="0" borderId="0" applyFill="0" applyBorder="0" applyAlignment="0">
      <protection/>
    </xf>
    <xf numFmtId="189" fontId="4" fillId="0" borderId="0" applyFill="0" applyBorder="0" applyAlignment="0">
      <protection/>
    </xf>
    <xf numFmtId="0" fontId="55" fillId="0" borderId="0" applyNumberFormat="0" applyFill="0" applyBorder="0" applyAlignment="0" applyProtection="0"/>
    <xf numFmtId="0" fontId="56" fillId="0" borderId="12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178" fontId="13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179" fontId="13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47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79" fontId="0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 horizontal="center"/>
    </xf>
    <xf numFmtId="178" fontId="0" fillId="0" borderId="0" xfId="0" applyNumberFormat="1" applyFont="1" applyFill="1" applyAlignment="1">
      <alignment/>
    </xf>
    <xf numFmtId="47" fontId="14" fillId="3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/>
    </xf>
    <xf numFmtId="0" fontId="17" fillId="0" borderId="0" xfId="86" applyFont="1" applyBorder="1">
      <alignment/>
      <protection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1" fontId="20" fillId="0" borderId="0" xfId="0" applyNumberFormat="1" applyFont="1" applyFill="1" applyAlignment="1">
      <alignment horizontal="center"/>
    </xf>
    <xf numFmtId="192" fontId="13" fillId="0" borderId="0" xfId="0" applyNumberFormat="1" applyFont="1" applyFill="1" applyAlignment="1">
      <alignment horizontal="center"/>
    </xf>
    <xf numFmtId="192" fontId="3" fillId="0" borderId="0" xfId="0" applyNumberFormat="1" applyFont="1" applyFill="1" applyAlignment="1">
      <alignment horizontal="center"/>
    </xf>
    <xf numFmtId="192" fontId="0" fillId="0" borderId="0" xfId="0" applyNumberFormat="1" applyFont="1" applyFill="1" applyAlignment="1">
      <alignment horizontal="center"/>
    </xf>
    <xf numFmtId="0" fontId="0" fillId="0" borderId="0" xfId="86" applyNumberFormat="1" applyFont="1" applyFill="1" applyBorder="1" applyAlignment="1">
      <alignment horizontal="center"/>
      <protection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7" fontId="0" fillId="0" borderId="0" xfId="0" applyNumberFormat="1" applyFont="1" applyFill="1" applyAlignment="1">
      <alignment horizontal="left"/>
    </xf>
    <xf numFmtId="178" fontId="0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49" fontId="19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13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" fontId="21" fillId="0" borderId="0" xfId="86" applyNumberFormat="1" applyFont="1" applyBorder="1" applyAlignment="1">
      <alignment horizontal="center"/>
      <protection/>
    </xf>
    <xf numFmtId="14" fontId="3" fillId="0" borderId="0" xfId="0" applyNumberFormat="1" applyFont="1" applyFill="1" applyBorder="1" applyAlignment="1">
      <alignment horizontal="left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vertical="center" shrinkToFit="1"/>
    </xf>
    <xf numFmtId="0" fontId="59" fillId="0" borderId="0" xfId="0" applyFont="1" applyFill="1" applyBorder="1" applyAlignment="1">
      <alignment vertical="center" shrinkToFit="1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iperłącze" xfId="74"/>
    <cellStyle name="Hyperlink" xfId="75"/>
    <cellStyle name="Input" xfId="76"/>
    <cellStyle name="Input [yellow]" xfId="77"/>
    <cellStyle name="Link Currency (0)" xfId="78"/>
    <cellStyle name="Link Currency (2)" xfId="79"/>
    <cellStyle name="Link Units (0)" xfId="80"/>
    <cellStyle name="Link Units (1)" xfId="81"/>
    <cellStyle name="Link Units (2)" xfId="82"/>
    <cellStyle name="Linked Cell" xfId="83"/>
    <cellStyle name="Neutral" xfId="84"/>
    <cellStyle name="Normal - Style1" xfId="85"/>
    <cellStyle name="Normal_disc" xfId="86"/>
    <cellStyle name="Note" xfId="87"/>
    <cellStyle name="Output" xfId="88"/>
    <cellStyle name="Percent" xfId="89"/>
    <cellStyle name="Percent [0]" xfId="90"/>
    <cellStyle name="Percent [00]" xfId="91"/>
    <cellStyle name="Percent [2]" xfId="92"/>
    <cellStyle name="PrePop Currency (0)" xfId="93"/>
    <cellStyle name="PrePop Currency (2)" xfId="94"/>
    <cellStyle name="PrePop Units (0)" xfId="95"/>
    <cellStyle name="PrePop Units (1)" xfId="96"/>
    <cellStyle name="PrePop Units (2)" xfId="97"/>
    <cellStyle name="Procenti 2" xfId="98"/>
    <cellStyle name="Text Indent A" xfId="99"/>
    <cellStyle name="Text Indent B" xfId="100"/>
    <cellStyle name="Text Indent C" xfId="101"/>
    <cellStyle name="Title" xfId="102"/>
    <cellStyle name="Total" xfId="103"/>
    <cellStyle name="Walutowy [0]_PLDT" xfId="104"/>
    <cellStyle name="Walutowy_PLDT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5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5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3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4.7109375" style="8" bestFit="1" customWidth="1"/>
    <col min="2" max="2" width="4.7109375" style="22" bestFit="1" customWidth="1"/>
    <col min="3" max="3" width="22.140625" style="21" bestFit="1" customWidth="1"/>
    <col min="4" max="4" width="9.28125" style="51" bestFit="1" customWidth="1"/>
    <col min="5" max="5" width="31.8515625" style="21" bestFit="1" customWidth="1"/>
    <col min="6" max="6" width="6.8515625" style="49" customWidth="1"/>
    <col min="7" max="7" width="7.8515625" style="14" customWidth="1"/>
    <col min="8" max="8" width="7.140625" style="14" customWidth="1"/>
    <col min="9" max="9" width="6.57421875" style="14" customWidth="1"/>
    <col min="10" max="10" width="8.140625" style="1" bestFit="1" customWidth="1"/>
    <col min="11" max="11" width="8.00390625" style="17" customWidth="1"/>
    <col min="12" max="12" width="18.421875" style="40" bestFit="1" customWidth="1"/>
    <col min="13" max="13" width="6.00390625" style="17" customWidth="1"/>
    <col min="14" max="15" width="8.140625" style="14" customWidth="1"/>
    <col min="16" max="16" width="8.8515625" style="14" customWidth="1"/>
    <col min="17" max="17" width="5.8515625" style="14" bestFit="1" customWidth="1"/>
    <col min="18" max="18" width="8.140625" style="14" customWidth="1"/>
    <col min="19" max="19" width="8.140625" style="15" customWidth="1"/>
    <col min="20" max="20" width="8.140625" style="14" customWidth="1"/>
    <col min="21" max="21" width="8.140625" style="1" customWidth="1"/>
    <col min="22" max="22" width="8.140625" style="14" customWidth="1"/>
    <col min="23" max="16384" width="9.140625" style="14" customWidth="1"/>
  </cols>
  <sheetData>
    <row r="1" spans="1:14" ht="18">
      <c r="A1" s="61" t="s">
        <v>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42"/>
      <c r="N1" s="24"/>
    </row>
    <row r="2" spans="1:13" ht="12.75">
      <c r="A2" s="25"/>
      <c r="B2" s="26"/>
      <c r="C2" s="26"/>
      <c r="D2" s="50"/>
      <c r="E2" s="26"/>
      <c r="F2" s="43"/>
      <c r="G2" s="25"/>
      <c r="H2" s="25"/>
      <c r="I2" s="27"/>
      <c r="J2" s="28"/>
      <c r="K2" s="25"/>
      <c r="L2" s="37"/>
      <c r="M2" s="25"/>
    </row>
    <row r="3" spans="1:13" ht="12.75">
      <c r="A3" s="25"/>
      <c r="B3" s="26"/>
      <c r="C3" s="29" t="s">
        <v>7</v>
      </c>
      <c r="D3" s="50"/>
      <c r="E3" s="26"/>
      <c r="F3" s="43"/>
      <c r="G3" s="25"/>
      <c r="H3" s="25"/>
      <c r="I3" s="27"/>
      <c r="J3" s="28"/>
      <c r="K3" s="25"/>
      <c r="L3" s="37"/>
      <c r="M3" s="25"/>
    </row>
    <row r="4" spans="1:13" ht="12.75">
      <c r="A4" s="25"/>
      <c r="B4" s="26"/>
      <c r="C4" s="53">
        <v>41663</v>
      </c>
      <c r="D4" s="50"/>
      <c r="E4" s="26"/>
      <c r="F4" s="43"/>
      <c r="G4" s="25"/>
      <c r="H4" s="25"/>
      <c r="I4" s="27"/>
      <c r="J4" s="28"/>
      <c r="K4" s="25"/>
      <c r="L4" s="37"/>
      <c r="M4" s="25"/>
    </row>
    <row r="5" spans="1:13" ht="15.75">
      <c r="A5" s="60" t="s">
        <v>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41"/>
    </row>
    <row r="6" spans="1:13" ht="15.75">
      <c r="A6" s="30"/>
      <c r="B6" s="30"/>
      <c r="C6" s="30"/>
      <c r="D6" s="44"/>
      <c r="E6" s="30"/>
      <c r="F6" s="44"/>
      <c r="G6" s="30"/>
      <c r="H6" s="30"/>
      <c r="I6" s="30"/>
      <c r="J6" s="30"/>
      <c r="K6" s="30"/>
      <c r="L6" s="38"/>
      <c r="M6" s="30"/>
    </row>
    <row r="7" spans="1:14" s="9" customFormat="1" ht="15" customHeight="1">
      <c r="A7" s="8"/>
      <c r="B7" s="19"/>
      <c r="C7" s="19"/>
      <c r="D7" s="51"/>
      <c r="E7" s="19"/>
      <c r="F7" s="45" t="s">
        <v>3</v>
      </c>
      <c r="G7" s="1" t="s">
        <v>0</v>
      </c>
      <c r="H7" s="1" t="s">
        <v>1</v>
      </c>
      <c r="I7" s="1" t="s">
        <v>2</v>
      </c>
      <c r="J7" s="2" t="s">
        <v>4</v>
      </c>
      <c r="K7" s="9" t="s">
        <v>5</v>
      </c>
      <c r="L7" s="8"/>
      <c r="N7" s="10"/>
    </row>
    <row r="8" spans="1:14" s="9" customFormat="1" ht="15" customHeight="1">
      <c r="A8" s="8"/>
      <c r="B8" s="20"/>
      <c r="C8" s="21"/>
      <c r="D8" s="51"/>
      <c r="E8" s="21"/>
      <c r="F8" s="46"/>
      <c r="J8" s="18">
        <v>1.1574074074074073E-05</v>
      </c>
      <c r="K8" s="12"/>
      <c r="L8" s="39"/>
      <c r="M8" s="12"/>
      <c r="N8" s="10"/>
    </row>
    <row r="9" spans="1:12" ht="15" customHeight="1">
      <c r="A9" s="8">
        <v>1</v>
      </c>
      <c r="B9" s="54">
        <v>193</v>
      </c>
      <c r="C9" s="55" t="s">
        <v>47</v>
      </c>
      <c r="D9" s="56" t="s">
        <v>48</v>
      </c>
      <c r="E9" s="57" t="s">
        <v>9</v>
      </c>
      <c r="F9" s="47" t="s">
        <v>74</v>
      </c>
      <c r="G9" s="13">
        <v>5.48</v>
      </c>
      <c r="H9" s="13">
        <v>9.76</v>
      </c>
      <c r="I9" s="13">
        <v>1.55</v>
      </c>
      <c r="J9" s="34">
        <v>0.002153472222222222</v>
      </c>
      <c r="K9" s="5">
        <f>K12</f>
        <v>2684</v>
      </c>
      <c r="L9" s="58" t="s">
        <v>68</v>
      </c>
    </row>
    <row r="10" spans="1:11" ht="15" customHeight="1">
      <c r="A10" s="3"/>
      <c r="F10" s="46"/>
      <c r="G10" s="4"/>
      <c r="H10" s="4"/>
      <c r="I10" s="4"/>
      <c r="J10" s="32"/>
      <c r="K10" s="5">
        <f>K12</f>
        <v>2684</v>
      </c>
    </row>
    <row r="11" spans="6:11" ht="15" customHeight="1">
      <c r="F11" s="52">
        <f>IF(ISBLANK(F9),"",TRUNC(20.5173*(15.5-F9)^1.92))</f>
        <v>704</v>
      </c>
      <c r="G11" s="9">
        <f>IF(ISBLANK(G9),"",TRUNC(0.14354*(G9*100-220)^1.4))</f>
        <v>477</v>
      </c>
      <c r="H11" s="9">
        <f>IF(ISBLANK(H9),"",TRUNC(51.39*(H9-1.5)^1.05))</f>
        <v>471</v>
      </c>
      <c r="I11" s="9">
        <f>IF(ISBLANK(I9),"",TRUNC(0.8465*(I9*100-75)^1.42))</f>
        <v>426</v>
      </c>
      <c r="J11" s="35">
        <f>IF(ISBLANK(J9),"",INT(0.08713*(305.5-(J9/$J$8))^1.85))</f>
        <v>606</v>
      </c>
      <c r="K11" s="5">
        <f>K12</f>
        <v>2684</v>
      </c>
    </row>
    <row r="12" spans="6:11" ht="15" customHeight="1">
      <c r="F12" s="48"/>
      <c r="G12" s="11">
        <f>F11+G11</f>
        <v>1181</v>
      </c>
      <c r="H12" s="11">
        <f>G12+H11</f>
        <v>1652</v>
      </c>
      <c r="I12" s="11">
        <f>H12+I11</f>
        <v>2078</v>
      </c>
      <c r="J12" s="36">
        <f>I12+J11</f>
        <v>2684</v>
      </c>
      <c r="K12" s="31">
        <f>SUM(F11:J11)</f>
        <v>2684</v>
      </c>
    </row>
    <row r="13" spans="6:11" ht="15" customHeight="1">
      <c r="F13" s="48"/>
      <c r="G13" s="11"/>
      <c r="H13" s="11"/>
      <c r="I13" s="11"/>
      <c r="J13" s="33"/>
      <c r="K13" s="16">
        <f>K12</f>
        <v>2684</v>
      </c>
    </row>
    <row r="14" spans="1:12" ht="15" customHeight="1">
      <c r="A14" s="8">
        <v>2</v>
      </c>
      <c r="B14" s="54">
        <v>132</v>
      </c>
      <c r="C14" s="55" t="s">
        <v>94</v>
      </c>
      <c r="D14" s="56" t="s">
        <v>26</v>
      </c>
      <c r="E14" s="57" t="s">
        <v>27</v>
      </c>
      <c r="F14" s="47" t="s">
        <v>72</v>
      </c>
      <c r="G14" s="13">
        <v>5.56</v>
      </c>
      <c r="H14" s="13">
        <v>11.72</v>
      </c>
      <c r="I14" s="13">
        <v>1.55</v>
      </c>
      <c r="J14" s="34">
        <v>0.0024484953703703704</v>
      </c>
      <c r="K14" s="5">
        <f>K17</f>
        <v>2600</v>
      </c>
      <c r="L14" s="58" t="s">
        <v>61</v>
      </c>
    </row>
    <row r="15" spans="1:21" s="6" customFormat="1" ht="15" customHeight="1">
      <c r="A15" s="3"/>
      <c r="B15" s="22"/>
      <c r="C15" s="21"/>
      <c r="D15" s="51"/>
      <c r="E15" s="21"/>
      <c r="F15" s="46"/>
      <c r="G15" s="4"/>
      <c r="H15" s="4"/>
      <c r="I15" s="4"/>
      <c r="J15" s="32"/>
      <c r="K15" s="5">
        <f>K17</f>
        <v>2600</v>
      </c>
      <c r="L15" s="40"/>
      <c r="M15" s="17"/>
      <c r="N15" s="14"/>
      <c r="O15" s="14"/>
      <c r="P15" s="14"/>
      <c r="Q15" s="14"/>
      <c r="R15" s="14"/>
      <c r="S15" s="15"/>
      <c r="T15" s="14"/>
      <c r="U15" s="1"/>
    </row>
    <row r="16" spans="6:11" ht="15" customHeight="1">
      <c r="F16" s="52">
        <f>IF(ISBLANK(F14),"",TRUNC(20.5173*(15.5-F14)^1.92))</f>
        <v>702</v>
      </c>
      <c r="G16" s="9">
        <f>IF(ISBLANK(G14),"",TRUNC(0.14354*(G14*100-220)^1.4))</f>
        <v>494</v>
      </c>
      <c r="H16" s="9">
        <f>IF(ISBLANK(H14),"",TRUNC(51.39*(H14-1.5)^1.05))</f>
        <v>589</v>
      </c>
      <c r="I16" s="9">
        <f>IF(ISBLANK(I14),"",TRUNC(0.8465*(I14*100-75)^1.42))</f>
        <v>426</v>
      </c>
      <c r="J16" s="35">
        <f>IF(ISBLANK(J14),"",INT(0.08713*(305.5-(J14/$J$8))^1.85))</f>
        <v>389</v>
      </c>
      <c r="K16" s="5">
        <f>K17</f>
        <v>2600</v>
      </c>
    </row>
    <row r="17" spans="6:11" ht="15" customHeight="1">
      <c r="F17" s="48"/>
      <c r="G17" s="11">
        <f>F16+G16</f>
        <v>1196</v>
      </c>
      <c r="H17" s="11">
        <f>G17+H16</f>
        <v>1785</v>
      </c>
      <c r="I17" s="11">
        <f>H17+I16</f>
        <v>2211</v>
      </c>
      <c r="J17" s="36">
        <f>I17+J16</f>
        <v>2600</v>
      </c>
      <c r="K17" s="31">
        <f>SUM(F16:J16)</f>
        <v>2600</v>
      </c>
    </row>
    <row r="18" spans="6:11" ht="15" customHeight="1">
      <c r="F18" s="48"/>
      <c r="G18" s="11"/>
      <c r="H18" s="11"/>
      <c r="I18" s="11"/>
      <c r="J18" s="33"/>
      <c r="K18" s="16">
        <f>K17</f>
        <v>2600</v>
      </c>
    </row>
    <row r="19" spans="1:12" ht="15" customHeight="1">
      <c r="A19" s="8">
        <v>3</v>
      </c>
      <c r="B19" s="54">
        <v>150</v>
      </c>
      <c r="C19" s="55" t="s">
        <v>95</v>
      </c>
      <c r="D19" s="56" t="s">
        <v>28</v>
      </c>
      <c r="E19" s="57" t="s">
        <v>29</v>
      </c>
      <c r="F19" s="47" t="s">
        <v>77</v>
      </c>
      <c r="G19" s="13">
        <v>5.67</v>
      </c>
      <c r="H19" s="13">
        <v>12.16</v>
      </c>
      <c r="I19" s="13">
        <v>1.45</v>
      </c>
      <c r="J19" s="34">
        <v>0.0025320601851851854</v>
      </c>
      <c r="K19" s="5">
        <f>K22</f>
        <v>2567</v>
      </c>
      <c r="L19" s="58" t="s">
        <v>62</v>
      </c>
    </row>
    <row r="20" spans="1:11" ht="15" customHeight="1">
      <c r="A20" s="3"/>
      <c r="F20" s="46"/>
      <c r="G20" s="4"/>
      <c r="H20" s="4"/>
      <c r="I20" s="4"/>
      <c r="J20" s="32"/>
      <c r="K20" s="5">
        <f>K22</f>
        <v>2567</v>
      </c>
    </row>
    <row r="21" spans="6:11" ht="15" customHeight="1">
      <c r="F21" s="52">
        <f>IF(ISBLANK(F19),"",TRUNC(20.5173*(15.5-F19)^1.92))</f>
        <v>748</v>
      </c>
      <c r="G21" s="9">
        <f>IF(ISBLANK(G19),"",TRUNC(0.14354*(G19*100-220)^1.4))</f>
        <v>516</v>
      </c>
      <c r="H21" s="9">
        <f>IF(ISBLANK(H19),"",TRUNC(51.39*(H19-1.5)^1.05))</f>
        <v>616</v>
      </c>
      <c r="I21" s="9">
        <f>IF(ISBLANK(I19),"",TRUNC(0.8465*(I19*100-75)^1.42))</f>
        <v>352</v>
      </c>
      <c r="J21" s="35">
        <f>IF(ISBLANK(J19),"",INT(0.08713*(305.5-(J19/$J$8))^1.85))</f>
        <v>335</v>
      </c>
      <c r="K21" s="5">
        <f>K22</f>
        <v>2567</v>
      </c>
    </row>
    <row r="22" spans="6:11" ht="15" customHeight="1">
      <c r="F22" s="48"/>
      <c r="G22" s="11">
        <f>F21+G21</f>
        <v>1264</v>
      </c>
      <c r="H22" s="11">
        <f>G22+H21</f>
        <v>1880</v>
      </c>
      <c r="I22" s="11">
        <f>H22+I21</f>
        <v>2232</v>
      </c>
      <c r="J22" s="36">
        <f>I22+J21</f>
        <v>2567</v>
      </c>
      <c r="K22" s="31">
        <f>SUM(F21:J21)</f>
        <v>2567</v>
      </c>
    </row>
    <row r="23" spans="6:11" ht="15" customHeight="1">
      <c r="F23" s="48"/>
      <c r="G23" s="11"/>
      <c r="H23" s="11"/>
      <c r="I23" s="11"/>
      <c r="J23" s="33"/>
      <c r="K23" s="16">
        <f>K22</f>
        <v>2567</v>
      </c>
    </row>
    <row r="24" spans="1:12" ht="15" customHeight="1">
      <c r="A24" s="8">
        <v>4</v>
      </c>
      <c r="B24" s="54">
        <v>179</v>
      </c>
      <c r="C24" s="55" t="s">
        <v>34</v>
      </c>
      <c r="D24" s="56" t="s">
        <v>35</v>
      </c>
      <c r="E24" s="57" t="s">
        <v>10</v>
      </c>
      <c r="F24" s="47" t="s">
        <v>86</v>
      </c>
      <c r="G24" s="13">
        <v>5.22</v>
      </c>
      <c r="H24" s="13">
        <v>9.97</v>
      </c>
      <c r="I24" s="13">
        <v>1.5</v>
      </c>
      <c r="J24" s="34">
        <v>0.002371875</v>
      </c>
      <c r="K24" s="5">
        <f>K27</f>
        <v>2309</v>
      </c>
      <c r="L24" s="58" t="s">
        <v>65</v>
      </c>
    </row>
    <row r="25" spans="1:11" ht="15" customHeight="1">
      <c r="A25" s="3"/>
      <c r="F25" s="46"/>
      <c r="G25" s="4"/>
      <c r="H25" s="4"/>
      <c r="I25" s="4"/>
      <c r="J25" s="32"/>
      <c r="K25" s="5">
        <f>K27</f>
        <v>2309</v>
      </c>
    </row>
    <row r="26" spans="6:11" ht="15" customHeight="1">
      <c r="F26" s="52">
        <f>IF(ISBLANK(F24),"",TRUNC(20.5173*(15.5-F24)^1.92))</f>
        <v>570</v>
      </c>
      <c r="G26" s="9">
        <f>IF(ISBLANK(G24),"",TRUNC(0.14354*(G24*100-220)^1.4))</f>
        <v>425</v>
      </c>
      <c r="H26" s="9">
        <f>IF(ISBLANK(H24),"",TRUNC(51.39*(H24-1.5)^1.05))</f>
        <v>484</v>
      </c>
      <c r="I26" s="9">
        <f>IF(ISBLANK(I24),"",TRUNC(0.8465*(I24*100-75)^1.42))</f>
        <v>389</v>
      </c>
      <c r="J26" s="35">
        <f>IF(ISBLANK(J24),"",INT(0.08713*(305.5-(J24/$J$8))^1.85))</f>
        <v>441</v>
      </c>
      <c r="K26" s="5">
        <f>K27</f>
        <v>2309</v>
      </c>
    </row>
    <row r="27" spans="6:11" ht="15" customHeight="1">
      <c r="F27" s="48"/>
      <c r="G27" s="11">
        <f>F26+G26</f>
        <v>995</v>
      </c>
      <c r="H27" s="11">
        <f>G27+H26</f>
        <v>1479</v>
      </c>
      <c r="I27" s="11">
        <f>H27+I26</f>
        <v>1868</v>
      </c>
      <c r="J27" s="36">
        <f>I27+J26</f>
        <v>2309</v>
      </c>
      <c r="K27" s="31">
        <f>SUM(F26:J26)</f>
        <v>2309</v>
      </c>
    </row>
    <row r="28" spans="6:11" ht="15" customHeight="1">
      <c r="F28" s="48"/>
      <c r="G28" s="11"/>
      <c r="H28" s="11"/>
      <c r="I28" s="11"/>
      <c r="J28" s="33"/>
      <c r="K28" s="16">
        <f>K27</f>
        <v>2309</v>
      </c>
    </row>
    <row r="29" spans="1:12" ht="15" customHeight="1">
      <c r="A29" s="8">
        <v>5</v>
      </c>
      <c r="B29" s="54">
        <v>121</v>
      </c>
      <c r="C29" s="55" t="s">
        <v>17</v>
      </c>
      <c r="D29" s="56" t="s">
        <v>18</v>
      </c>
      <c r="E29" s="57" t="s">
        <v>11</v>
      </c>
      <c r="F29" s="47" t="s">
        <v>81</v>
      </c>
      <c r="G29" s="13">
        <v>5.27</v>
      </c>
      <c r="H29" s="13">
        <v>6.94</v>
      </c>
      <c r="I29" s="13">
        <v>1.6</v>
      </c>
      <c r="J29" s="34">
        <v>0.002385648148148148</v>
      </c>
      <c r="K29" s="5">
        <f>K32</f>
        <v>2206</v>
      </c>
      <c r="L29" s="58" t="s">
        <v>59</v>
      </c>
    </row>
    <row r="30" spans="1:11" ht="15" customHeight="1">
      <c r="A30" s="3"/>
      <c r="F30" s="46"/>
      <c r="G30" s="4"/>
      <c r="H30" s="4"/>
      <c r="I30" s="4"/>
      <c r="J30" s="32"/>
      <c r="K30" s="5">
        <f>K32</f>
        <v>2206</v>
      </c>
    </row>
    <row r="31" spans="6:11" ht="15" customHeight="1">
      <c r="F31" s="52">
        <f>IF(ISBLANK(F29),"",TRUNC(20.5173*(15.5-F29)^1.92))</f>
        <v>572</v>
      </c>
      <c r="G31" s="9">
        <f>IF(ISBLANK(G29),"",TRUNC(0.14354*(G29*100-220)^1.4))</f>
        <v>435</v>
      </c>
      <c r="H31" s="9">
        <f>IF(ISBLANK(H29),"",TRUNC(51.39*(H29-1.5)^1.05))</f>
        <v>304</v>
      </c>
      <c r="I31" s="9">
        <f>IF(ISBLANK(I29),"",TRUNC(0.8465*(I29*100-75)^1.42))</f>
        <v>464</v>
      </c>
      <c r="J31" s="35">
        <f>IF(ISBLANK(J29),"",INT(0.08713*(305.5-(J29/$J$8))^1.85))</f>
        <v>431</v>
      </c>
      <c r="K31" s="5">
        <f>K32</f>
        <v>2206</v>
      </c>
    </row>
    <row r="32" spans="6:11" ht="15" customHeight="1">
      <c r="F32" s="48"/>
      <c r="G32" s="11">
        <f>F31+G31</f>
        <v>1007</v>
      </c>
      <c r="H32" s="11">
        <f>G32+H31</f>
        <v>1311</v>
      </c>
      <c r="I32" s="11">
        <f>H32+I31</f>
        <v>1775</v>
      </c>
      <c r="J32" s="36">
        <f>I32+J31</f>
        <v>2206</v>
      </c>
      <c r="K32" s="31">
        <f>SUM(F31:J31)</f>
        <v>2206</v>
      </c>
    </row>
    <row r="33" spans="6:11" ht="15" customHeight="1">
      <c r="F33" s="48"/>
      <c r="G33" s="11"/>
      <c r="H33" s="11"/>
      <c r="I33" s="11"/>
      <c r="J33" s="33"/>
      <c r="K33" s="16">
        <f>K32</f>
        <v>2206</v>
      </c>
    </row>
    <row r="34" spans="1:12" ht="15" customHeight="1">
      <c r="A34" s="8">
        <v>6</v>
      </c>
      <c r="B34" s="54">
        <v>180</v>
      </c>
      <c r="C34" s="55" t="s">
        <v>36</v>
      </c>
      <c r="D34" s="56" t="s">
        <v>37</v>
      </c>
      <c r="E34" s="57" t="s">
        <v>10</v>
      </c>
      <c r="F34" s="47" t="s">
        <v>73</v>
      </c>
      <c r="G34" s="13">
        <v>4.87</v>
      </c>
      <c r="H34" s="13">
        <v>8.8</v>
      </c>
      <c r="I34" s="13">
        <v>1.5</v>
      </c>
      <c r="J34" s="34">
        <v>0.0024216435185185183</v>
      </c>
      <c r="K34" s="5">
        <f>K37</f>
        <v>2189</v>
      </c>
      <c r="L34" s="58" t="s">
        <v>65</v>
      </c>
    </row>
    <row r="35" spans="1:11" ht="15" customHeight="1">
      <c r="A35" s="3"/>
      <c r="F35" s="46"/>
      <c r="G35" s="4"/>
      <c r="H35" s="4"/>
      <c r="I35" s="4"/>
      <c r="J35" s="32"/>
      <c r="K35" s="5">
        <f>K37</f>
        <v>2189</v>
      </c>
    </row>
    <row r="36" spans="6:11" ht="15" customHeight="1">
      <c r="F36" s="52">
        <f>IF(ISBLANK(F34),"",TRUNC(20.5173*(15.5-F34)^1.92))</f>
        <v>621</v>
      </c>
      <c r="G36" s="9">
        <f>IF(ISBLANK(G34),"",TRUNC(0.14354*(G34*100-220)^1.4))</f>
        <v>358</v>
      </c>
      <c r="H36" s="9">
        <f>IF(ISBLANK(H34),"",TRUNC(51.39*(H34-1.5)^1.05))</f>
        <v>414</v>
      </c>
      <c r="I36" s="9">
        <f>IF(ISBLANK(I34),"",TRUNC(0.8465*(I34*100-75)^1.42))</f>
        <v>389</v>
      </c>
      <c r="J36" s="35">
        <f>IF(ISBLANK(J34),"",INT(0.08713*(305.5-(J34/$J$8))^1.85))</f>
        <v>407</v>
      </c>
      <c r="K36" s="5">
        <f>K37</f>
        <v>2189</v>
      </c>
    </row>
    <row r="37" spans="6:11" ht="15" customHeight="1">
      <c r="F37" s="48"/>
      <c r="G37" s="11">
        <f>F36+G36</f>
        <v>979</v>
      </c>
      <c r="H37" s="11">
        <f>G37+H36</f>
        <v>1393</v>
      </c>
      <c r="I37" s="11">
        <f>H37+I36</f>
        <v>1782</v>
      </c>
      <c r="J37" s="36">
        <f>I37+J36</f>
        <v>2189</v>
      </c>
      <c r="K37" s="31">
        <f>SUM(F36:J36)</f>
        <v>2189</v>
      </c>
    </row>
    <row r="38" spans="6:11" ht="15" customHeight="1">
      <c r="F38" s="48"/>
      <c r="G38" s="11"/>
      <c r="H38" s="11"/>
      <c r="I38" s="11"/>
      <c r="J38" s="33"/>
      <c r="K38" s="16">
        <f>K37</f>
        <v>2189</v>
      </c>
    </row>
    <row r="39" spans="1:12" ht="15" customHeight="1">
      <c r="A39" s="8">
        <v>7</v>
      </c>
      <c r="B39" s="54">
        <v>208</v>
      </c>
      <c r="C39" s="55" t="s">
        <v>96</v>
      </c>
      <c r="D39" s="56" t="s">
        <v>54</v>
      </c>
      <c r="E39" s="57" t="s">
        <v>55</v>
      </c>
      <c r="F39" s="47" t="s">
        <v>91</v>
      </c>
      <c r="G39" s="13">
        <v>4.76</v>
      </c>
      <c r="H39" s="13">
        <v>9.59</v>
      </c>
      <c r="I39" s="13">
        <v>1.4</v>
      </c>
      <c r="J39" s="34">
        <v>0.0023605324074074075</v>
      </c>
      <c r="K39" s="5">
        <f>K42</f>
        <v>2177</v>
      </c>
      <c r="L39" s="58" t="s">
        <v>70</v>
      </c>
    </row>
    <row r="40" spans="1:11" ht="15" customHeight="1">
      <c r="A40" s="3"/>
      <c r="F40" s="46"/>
      <c r="G40" s="4"/>
      <c r="H40" s="4"/>
      <c r="I40" s="4"/>
      <c r="J40" s="32"/>
      <c r="K40" s="5">
        <f>K42</f>
        <v>2177</v>
      </c>
    </row>
    <row r="41" spans="6:11" ht="15" customHeight="1">
      <c r="F41" s="52">
        <f>IF(ISBLANK(F39),"",TRUNC(20.5173*(15.5-F39)^1.92))</f>
        <v>613</v>
      </c>
      <c r="G41" s="9">
        <f>IF(ISBLANK(G39),"",TRUNC(0.14354*(G39*100-220)^1.4))</f>
        <v>337</v>
      </c>
      <c r="H41" s="9">
        <f>IF(ISBLANK(H39),"",TRUNC(51.39*(H39-1.5)^1.05))</f>
        <v>461</v>
      </c>
      <c r="I41" s="9">
        <f>IF(ISBLANK(I39),"",TRUNC(0.8465*(I39*100-75)^1.42))</f>
        <v>317</v>
      </c>
      <c r="J41" s="35">
        <f>IF(ISBLANK(J39),"",INT(0.08713*(305.5-(J39/$J$8))^1.85))</f>
        <v>449</v>
      </c>
      <c r="K41" s="5">
        <f>K42</f>
        <v>2177</v>
      </c>
    </row>
    <row r="42" spans="6:11" ht="15" customHeight="1">
      <c r="F42" s="48"/>
      <c r="G42" s="11">
        <f>F41+G41</f>
        <v>950</v>
      </c>
      <c r="H42" s="11">
        <f>G42+H41</f>
        <v>1411</v>
      </c>
      <c r="I42" s="11">
        <f>H42+I41</f>
        <v>1728</v>
      </c>
      <c r="J42" s="36">
        <f>I42+J41</f>
        <v>2177</v>
      </c>
      <c r="K42" s="31">
        <f>SUM(F41:J41)</f>
        <v>2177</v>
      </c>
    </row>
    <row r="43" spans="6:11" ht="15" customHeight="1">
      <c r="F43" s="48"/>
      <c r="G43" s="11"/>
      <c r="H43" s="11"/>
      <c r="I43" s="11"/>
      <c r="J43" s="33"/>
      <c r="K43" s="16">
        <f>K42</f>
        <v>2177</v>
      </c>
    </row>
    <row r="44" spans="1:12" ht="15" customHeight="1">
      <c r="A44" s="8">
        <v>8</v>
      </c>
      <c r="B44" s="54">
        <v>161</v>
      </c>
      <c r="C44" s="55" t="s">
        <v>31</v>
      </c>
      <c r="D44" s="56" t="s">
        <v>32</v>
      </c>
      <c r="E44" s="57" t="s">
        <v>30</v>
      </c>
      <c r="F44" s="47" t="s">
        <v>84</v>
      </c>
      <c r="G44" s="13">
        <v>4.41</v>
      </c>
      <c r="H44" s="13">
        <v>7.79</v>
      </c>
      <c r="I44" s="13">
        <v>1.6</v>
      </c>
      <c r="J44" s="34">
        <v>0.0022269675925925925</v>
      </c>
      <c r="K44" s="5">
        <f>K47</f>
        <v>2173</v>
      </c>
      <c r="L44" s="58" t="s">
        <v>63</v>
      </c>
    </row>
    <row r="45" spans="1:11" ht="15" customHeight="1">
      <c r="A45" s="3"/>
      <c r="F45" s="46"/>
      <c r="G45" s="4"/>
      <c r="H45" s="4"/>
      <c r="I45" s="4"/>
      <c r="J45" s="32"/>
      <c r="K45" s="5">
        <f>K47</f>
        <v>2173</v>
      </c>
    </row>
    <row r="46" spans="6:11" ht="15" customHeight="1">
      <c r="F46" s="52">
        <f>IF(ISBLANK(F44),"",TRUNC(20.5173*(15.5-F44)^1.92))</f>
        <v>533</v>
      </c>
      <c r="G46" s="9">
        <f>IF(ISBLANK(G44),"",TRUNC(0.14354*(G44*100-220)^1.4))</f>
        <v>274</v>
      </c>
      <c r="H46" s="9">
        <f>IF(ISBLANK(H44),"",TRUNC(51.39*(H44-1.5)^1.05))</f>
        <v>354</v>
      </c>
      <c r="I46" s="9">
        <f>IF(ISBLANK(I44),"",TRUNC(0.8465*(I44*100-75)^1.42))</f>
        <v>464</v>
      </c>
      <c r="J46" s="35">
        <f>IF(ISBLANK(J44),"",INT(0.08713*(305.5-(J44/$J$8))^1.85))</f>
        <v>548</v>
      </c>
      <c r="K46" s="5">
        <f>K47</f>
        <v>2173</v>
      </c>
    </row>
    <row r="47" spans="6:11" ht="15" customHeight="1">
      <c r="F47" s="48"/>
      <c r="G47" s="11">
        <f>F46+G46</f>
        <v>807</v>
      </c>
      <c r="H47" s="11">
        <f>G47+H46</f>
        <v>1161</v>
      </c>
      <c r="I47" s="11">
        <f>H47+I46</f>
        <v>1625</v>
      </c>
      <c r="J47" s="36">
        <f>I47+J46</f>
        <v>2173</v>
      </c>
      <c r="K47" s="31">
        <f>SUM(F46:J46)</f>
        <v>2173</v>
      </c>
    </row>
    <row r="48" spans="6:11" ht="15" customHeight="1">
      <c r="F48" s="48"/>
      <c r="G48" s="11"/>
      <c r="H48" s="11"/>
      <c r="I48" s="11"/>
      <c r="J48" s="33"/>
      <c r="K48" s="16">
        <f>K47</f>
        <v>2173</v>
      </c>
    </row>
    <row r="49" spans="1:12" ht="15" customHeight="1">
      <c r="A49" s="8">
        <v>9</v>
      </c>
      <c r="B49" s="54">
        <v>190</v>
      </c>
      <c r="C49" s="55" t="s">
        <v>44</v>
      </c>
      <c r="D49" s="56" t="s">
        <v>45</v>
      </c>
      <c r="E49" s="57" t="s">
        <v>9</v>
      </c>
      <c r="F49" s="47" t="s">
        <v>88</v>
      </c>
      <c r="G49" s="13">
        <v>4.88</v>
      </c>
      <c r="H49" s="13">
        <v>8.67</v>
      </c>
      <c r="I49" s="13">
        <v>1.55</v>
      </c>
      <c r="J49" s="34">
        <v>0.0023813657407407408</v>
      </c>
      <c r="K49" s="5">
        <f>K52</f>
        <v>2082</v>
      </c>
      <c r="L49" s="58" t="s">
        <v>67</v>
      </c>
    </row>
    <row r="50" spans="1:11" ht="15" customHeight="1">
      <c r="A50" s="3"/>
      <c r="F50" s="46"/>
      <c r="G50" s="4"/>
      <c r="H50" s="4"/>
      <c r="I50" s="4"/>
      <c r="J50" s="32"/>
      <c r="K50" s="5">
        <f>K52</f>
        <v>2082</v>
      </c>
    </row>
    <row r="51" spans="6:11" ht="15" customHeight="1">
      <c r="F51" s="52">
        <f>IF(ISBLANK(F49),"",TRUNC(20.5173*(15.5-F49)^1.92))</f>
        <v>456</v>
      </c>
      <c r="G51" s="9">
        <f>IF(ISBLANK(G49),"",TRUNC(0.14354*(G49*100-220)^1.4))</f>
        <v>360</v>
      </c>
      <c r="H51" s="9">
        <f>IF(ISBLANK(H49),"",TRUNC(51.39*(H49-1.5)^1.05))</f>
        <v>406</v>
      </c>
      <c r="I51" s="9">
        <f>IF(ISBLANK(I49),"",TRUNC(0.8465*(I49*100-75)^1.42))</f>
        <v>426</v>
      </c>
      <c r="J51" s="35">
        <f>IF(ISBLANK(J49),"",INT(0.08713*(305.5-(J49/$J$8))^1.85))</f>
        <v>434</v>
      </c>
      <c r="K51" s="5">
        <f>K52</f>
        <v>2082</v>
      </c>
    </row>
    <row r="52" spans="6:11" ht="15" customHeight="1">
      <c r="F52" s="48"/>
      <c r="G52" s="11">
        <f>F51+G51</f>
        <v>816</v>
      </c>
      <c r="H52" s="11">
        <f>G52+H51</f>
        <v>1222</v>
      </c>
      <c r="I52" s="11">
        <f>H52+I51</f>
        <v>1648</v>
      </c>
      <c r="J52" s="36">
        <f>I52+J51</f>
        <v>2082</v>
      </c>
      <c r="K52" s="31">
        <f>SUM(F51:J51)</f>
        <v>2082</v>
      </c>
    </row>
    <row r="53" spans="6:11" ht="15" customHeight="1">
      <c r="F53" s="48"/>
      <c r="G53" s="11"/>
      <c r="H53" s="11"/>
      <c r="I53" s="11"/>
      <c r="J53" s="33"/>
      <c r="K53" s="16">
        <f>K52</f>
        <v>2082</v>
      </c>
    </row>
    <row r="54" spans="1:12" ht="15" customHeight="1">
      <c r="A54" s="8">
        <v>10</v>
      </c>
      <c r="B54" s="54">
        <v>123</v>
      </c>
      <c r="C54" s="55" t="s">
        <v>21</v>
      </c>
      <c r="D54" s="56" t="s">
        <v>22</v>
      </c>
      <c r="E54" s="57" t="s">
        <v>11</v>
      </c>
      <c r="F54" s="47" t="s">
        <v>83</v>
      </c>
      <c r="G54" s="13">
        <v>4.83</v>
      </c>
      <c r="H54" s="13">
        <v>8.22</v>
      </c>
      <c r="I54" s="13">
        <v>1.5</v>
      </c>
      <c r="J54" s="34">
        <v>0.002387037037037037</v>
      </c>
      <c r="K54" s="5">
        <f>K57</f>
        <v>2046</v>
      </c>
      <c r="L54" s="58" t="s">
        <v>12</v>
      </c>
    </row>
    <row r="55" spans="1:11" ht="15" customHeight="1">
      <c r="A55" s="3"/>
      <c r="F55" s="46"/>
      <c r="G55" s="4"/>
      <c r="H55" s="4"/>
      <c r="I55" s="4"/>
      <c r="J55" s="32"/>
      <c r="K55" s="5">
        <f>K57</f>
        <v>2046</v>
      </c>
    </row>
    <row r="56" spans="6:11" ht="15" customHeight="1">
      <c r="F56" s="52">
        <f>IF(ISBLANK(F54),"",TRUNC(20.5173*(15.5-F54)^1.92))</f>
        <v>498</v>
      </c>
      <c r="G56" s="9">
        <f>IF(ISBLANK(G54),"",TRUNC(0.14354*(G54*100-220)^1.4))</f>
        <v>350</v>
      </c>
      <c r="H56" s="9">
        <f>IF(ISBLANK(H54),"",TRUNC(51.39*(H54-1.5)^1.05))</f>
        <v>379</v>
      </c>
      <c r="I56" s="9">
        <f>IF(ISBLANK(I54),"",TRUNC(0.8465*(I54*100-75)^1.42))</f>
        <v>389</v>
      </c>
      <c r="J56" s="35">
        <f>IF(ISBLANK(J54),"",INT(0.08713*(305.5-(J54/$J$8))^1.85))</f>
        <v>430</v>
      </c>
      <c r="K56" s="5">
        <f>K57</f>
        <v>2046</v>
      </c>
    </row>
    <row r="57" spans="6:11" ht="15" customHeight="1">
      <c r="F57" s="48"/>
      <c r="G57" s="11">
        <f>F56+G56</f>
        <v>848</v>
      </c>
      <c r="H57" s="11">
        <f>G57+H56</f>
        <v>1227</v>
      </c>
      <c r="I57" s="11">
        <f>H57+I56</f>
        <v>1616</v>
      </c>
      <c r="J57" s="36">
        <f>I57+J56</f>
        <v>2046</v>
      </c>
      <c r="K57" s="31">
        <f>SUM(F56:J56)</f>
        <v>2046</v>
      </c>
    </row>
    <row r="58" spans="6:11" ht="15" customHeight="1">
      <c r="F58" s="48"/>
      <c r="G58" s="11"/>
      <c r="H58" s="11"/>
      <c r="I58" s="11"/>
      <c r="J58" s="33"/>
      <c r="K58" s="16">
        <f>K57</f>
        <v>2046</v>
      </c>
    </row>
    <row r="59" spans="1:12" ht="15" customHeight="1">
      <c r="A59" s="8">
        <v>11</v>
      </c>
      <c r="B59" s="54">
        <v>163</v>
      </c>
      <c r="C59" s="55" t="s">
        <v>33</v>
      </c>
      <c r="D59" s="56" t="s">
        <v>71</v>
      </c>
      <c r="E59" s="57" t="s">
        <v>30</v>
      </c>
      <c r="F59" s="47" t="s">
        <v>85</v>
      </c>
      <c r="G59" s="13">
        <v>5.02</v>
      </c>
      <c r="H59" s="13" t="s">
        <v>97</v>
      </c>
      <c r="I59" s="13">
        <v>1.66</v>
      </c>
      <c r="J59" s="34">
        <v>0.0023935185185185183</v>
      </c>
      <c r="K59" s="5">
        <f>K62</f>
        <v>1984</v>
      </c>
      <c r="L59" s="59" t="s">
        <v>64</v>
      </c>
    </row>
    <row r="60" spans="1:11" ht="15" customHeight="1">
      <c r="A60" s="3"/>
      <c r="F60" s="46"/>
      <c r="G60" s="4"/>
      <c r="H60" s="4"/>
      <c r="I60" s="4"/>
      <c r="J60" s="32"/>
      <c r="K60" s="5">
        <f>K62</f>
        <v>1984</v>
      </c>
    </row>
    <row r="61" spans="6:11" ht="15" customHeight="1">
      <c r="F61" s="52">
        <f>IF(ISBLANK(F59),"",TRUNC(20.5173*(15.5-F59)^1.92))</f>
        <v>660</v>
      </c>
      <c r="G61" s="9">
        <f>IF(ISBLANK(G59),"",TRUNC(0.14354*(G59*100-220)^1.4))</f>
        <v>386</v>
      </c>
      <c r="H61" s="9">
        <v>0</v>
      </c>
      <c r="I61" s="9">
        <f>IF(ISBLANK(I59),"",TRUNC(0.8465*(I59*100-75)^1.42))</f>
        <v>512</v>
      </c>
      <c r="J61" s="35">
        <f>IF(ISBLANK(J59),"",INT(0.08713*(305.5-(J59/$J$8))^1.85))</f>
        <v>426</v>
      </c>
      <c r="K61" s="5">
        <f>K62</f>
        <v>1984</v>
      </c>
    </row>
    <row r="62" spans="6:11" ht="15" customHeight="1">
      <c r="F62" s="48"/>
      <c r="G62" s="11">
        <f>F61+G61</f>
        <v>1046</v>
      </c>
      <c r="H62" s="11">
        <f>G62+H61</f>
        <v>1046</v>
      </c>
      <c r="I62" s="11">
        <f>H62+I61</f>
        <v>1558</v>
      </c>
      <c r="J62" s="36">
        <f>I62+J61</f>
        <v>1984</v>
      </c>
      <c r="K62" s="31">
        <f>SUM(F61:J61)</f>
        <v>1984</v>
      </c>
    </row>
    <row r="63" spans="6:11" ht="15" customHeight="1">
      <c r="F63" s="48"/>
      <c r="G63" s="11"/>
      <c r="H63" s="11"/>
      <c r="I63" s="11"/>
      <c r="J63" s="33"/>
      <c r="K63" s="16">
        <f>K62</f>
        <v>1984</v>
      </c>
    </row>
    <row r="64" spans="1:12" ht="15" customHeight="1">
      <c r="A64" s="8">
        <v>12</v>
      </c>
      <c r="B64" s="54">
        <v>125</v>
      </c>
      <c r="C64" s="55" t="s">
        <v>23</v>
      </c>
      <c r="D64" s="56" t="s">
        <v>24</v>
      </c>
      <c r="E64" s="57" t="s">
        <v>25</v>
      </c>
      <c r="F64" s="47" t="s">
        <v>76</v>
      </c>
      <c r="G64" s="13">
        <v>5.25</v>
      </c>
      <c r="H64" s="13">
        <v>10.77</v>
      </c>
      <c r="I64" s="13" t="s">
        <v>97</v>
      </c>
      <c r="J64" s="34">
        <v>0.002538078703703704</v>
      </c>
      <c r="K64" s="5">
        <f>K67</f>
        <v>1868</v>
      </c>
      <c r="L64" s="58" t="s">
        <v>60</v>
      </c>
    </row>
    <row r="65" spans="1:21" ht="15" customHeight="1">
      <c r="A65" s="3"/>
      <c r="F65" s="46"/>
      <c r="G65" s="4"/>
      <c r="H65" s="4"/>
      <c r="I65" s="4"/>
      <c r="J65" s="32"/>
      <c r="K65" s="5">
        <f>K67</f>
        <v>1868</v>
      </c>
      <c r="N65" s="6"/>
      <c r="O65" s="6"/>
      <c r="P65" s="6"/>
      <c r="Q65" s="6"/>
      <c r="R65" s="6"/>
      <c r="S65" s="7"/>
      <c r="T65" s="6"/>
      <c r="U65" s="2"/>
    </row>
    <row r="66" spans="6:15" ht="15" customHeight="1">
      <c r="F66" s="52">
        <f>IF(ISBLANK(F64),"",TRUNC(20.5173*(15.5-F64)^1.92))</f>
        <v>574</v>
      </c>
      <c r="G66" s="9">
        <f>IF(ISBLANK(G64),"",TRUNC(0.14354*(G64*100-220)^1.4))</f>
        <v>431</v>
      </c>
      <c r="H66" s="9">
        <f>IF(ISBLANK(H64),"",TRUNC(51.39*(H64-1.5)^1.05))</f>
        <v>532</v>
      </c>
      <c r="I66" s="9">
        <v>0</v>
      </c>
      <c r="J66" s="35">
        <f>IF(ISBLANK(J64),"",INT(0.08713*(305.5-(J64/$J$8))^1.85))</f>
        <v>331</v>
      </c>
      <c r="K66" s="5">
        <f>K67</f>
        <v>1868</v>
      </c>
      <c r="O66" s="23"/>
    </row>
    <row r="67" spans="6:11" ht="15" customHeight="1">
      <c r="F67" s="48"/>
      <c r="G67" s="11">
        <f>F66+G66</f>
        <v>1005</v>
      </c>
      <c r="H67" s="11">
        <f>G67+H66</f>
        <v>1537</v>
      </c>
      <c r="I67" s="11">
        <f>H67+I66</f>
        <v>1537</v>
      </c>
      <c r="J67" s="36">
        <f>I67+J66</f>
        <v>1868</v>
      </c>
      <c r="K67" s="31">
        <f>SUM(F66:J66)</f>
        <v>1868</v>
      </c>
    </row>
    <row r="68" spans="6:11" ht="15" customHeight="1">
      <c r="F68" s="48"/>
      <c r="G68" s="11"/>
      <c r="H68" s="11"/>
      <c r="I68" s="11"/>
      <c r="J68" s="33"/>
      <c r="K68" s="16">
        <f>K67</f>
        <v>1868</v>
      </c>
    </row>
    <row r="69" spans="1:12" ht="15" customHeight="1">
      <c r="A69" s="8">
        <v>13</v>
      </c>
      <c r="B69" s="54">
        <v>191</v>
      </c>
      <c r="C69" s="55" t="s">
        <v>46</v>
      </c>
      <c r="D69" s="56" t="s">
        <v>45</v>
      </c>
      <c r="E69" s="57" t="s">
        <v>9</v>
      </c>
      <c r="F69" s="47" t="s">
        <v>89</v>
      </c>
      <c r="G69" s="13">
        <v>4.61</v>
      </c>
      <c r="H69" s="13">
        <v>8.95</v>
      </c>
      <c r="I69" s="13">
        <v>1.45</v>
      </c>
      <c r="J69" s="34">
        <v>0.00256875</v>
      </c>
      <c r="K69" s="5">
        <f>K72</f>
        <v>1864</v>
      </c>
      <c r="L69" s="58" t="s">
        <v>67</v>
      </c>
    </row>
    <row r="70" spans="1:11" ht="15" customHeight="1">
      <c r="A70" s="3"/>
      <c r="F70" s="46"/>
      <c r="G70" s="4"/>
      <c r="H70" s="4"/>
      <c r="I70" s="4"/>
      <c r="J70" s="32"/>
      <c r="K70" s="5">
        <f>K72</f>
        <v>1864</v>
      </c>
    </row>
    <row r="71" spans="6:11" ht="15" customHeight="1">
      <c r="F71" s="52">
        <f>IF(ISBLANK(F69),"",TRUNC(20.5173*(15.5-F69)^1.92))</f>
        <v>466</v>
      </c>
      <c r="G71" s="9">
        <f>IF(ISBLANK(G69),"",TRUNC(0.14354*(G69*100-220)^1.4))</f>
        <v>310</v>
      </c>
      <c r="H71" s="9">
        <f>IF(ISBLANK(H69),"",TRUNC(51.39*(H69-1.5)^1.05))</f>
        <v>423</v>
      </c>
      <c r="I71" s="9">
        <f>IF(ISBLANK(I69),"",TRUNC(0.8465*(I69*100-75)^1.42))</f>
        <v>352</v>
      </c>
      <c r="J71" s="35">
        <f>IF(ISBLANK(J69),"",INT(0.08713*(305.5-(J69/$J$8))^1.85))</f>
        <v>313</v>
      </c>
      <c r="K71" s="5">
        <f>K72</f>
        <v>1864</v>
      </c>
    </row>
    <row r="72" spans="6:11" ht="15" customHeight="1">
      <c r="F72" s="48"/>
      <c r="G72" s="11">
        <f>F71+G71</f>
        <v>776</v>
      </c>
      <c r="H72" s="11">
        <f>G72+H71</f>
        <v>1199</v>
      </c>
      <c r="I72" s="11">
        <f>H72+I71</f>
        <v>1551</v>
      </c>
      <c r="J72" s="36">
        <f>I72+J71</f>
        <v>1864</v>
      </c>
      <c r="K72" s="31">
        <f>SUM(F71:J71)</f>
        <v>1864</v>
      </c>
    </row>
    <row r="73" spans="6:11" ht="15" customHeight="1">
      <c r="F73" s="48"/>
      <c r="G73" s="11"/>
      <c r="H73" s="11"/>
      <c r="I73" s="11"/>
      <c r="J73" s="33"/>
      <c r="K73" s="16">
        <f>K72</f>
        <v>1864</v>
      </c>
    </row>
    <row r="74" spans="1:12" ht="15" customHeight="1">
      <c r="A74" s="8">
        <v>14</v>
      </c>
      <c r="B74" s="54">
        <v>122</v>
      </c>
      <c r="C74" s="55" t="s">
        <v>19</v>
      </c>
      <c r="D74" s="56" t="s">
        <v>20</v>
      </c>
      <c r="E74" s="57" t="s">
        <v>11</v>
      </c>
      <c r="F74" s="47" t="s">
        <v>82</v>
      </c>
      <c r="G74" s="13">
        <v>4.27</v>
      </c>
      <c r="H74" s="13">
        <v>8.95</v>
      </c>
      <c r="I74" s="13">
        <v>1.55</v>
      </c>
      <c r="J74" s="34">
        <v>0.00255625</v>
      </c>
      <c r="K74" s="5">
        <f>K77</f>
        <v>1851</v>
      </c>
      <c r="L74" s="58" t="s">
        <v>59</v>
      </c>
    </row>
    <row r="75" spans="1:11" ht="15" customHeight="1">
      <c r="A75" s="3"/>
      <c r="F75" s="46"/>
      <c r="G75" s="4"/>
      <c r="H75" s="4"/>
      <c r="I75" s="4"/>
      <c r="J75" s="32"/>
      <c r="K75" s="5">
        <f>K77</f>
        <v>1851</v>
      </c>
    </row>
    <row r="76" spans="6:11" ht="15" customHeight="1">
      <c r="F76" s="52">
        <f>IF(ISBLANK(F74),"",TRUNC(20.5173*(15.5-F74)^1.92))</f>
        <v>432</v>
      </c>
      <c r="G76" s="9">
        <f>IF(ISBLANK(G74),"",TRUNC(0.14354*(G74*100-220)^1.4))</f>
        <v>250</v>
      </c>
      <c r="H76" s="9">
        <f>IF(ISBLANK(H74),"",TRUNC(51.39*(H74-1.5)^1.05))</f>
        <v>423</v>
      </c>
      <c r="I76" s="9">
        <f>IF(ISBLANK(I74),"",TRUNC(0.8465*(I74*100-75)^1.42))</f>
        <v>426</v>
      </c>
      <c r="J76" s="35">
        <f>IF(ISBLANK(J74),"",INT(0.08713*(305.5-(J74/$J$8))^1.85))</f>
        <v>320</v>
      </c>
      <c r="K76" s="5">
        <f>K77</f>
        <v>1851</v>
      </c>
    </row>
    <row r="77" spans="6:11" ht="15" customHeight="1">
      <c r="F77" s="48"/>
      <c r="G77" s="11">
        <f>F76+G76</f>
        <v>682</v>
      </c>
      <c r="H77" s="11">
        <f>G77+H76</f>
        <v>1105</v>
      </c>
      <c r="I77" s="11">
        <f>H77+I76</f>
        <v>1531</v>
      </c>
      <c r="J77" s="36">
        <f>I77+J76</f>
        <v>1851</v>
      </c>
      <c r="K77" s="31">
        <f>SUM(F76:J76)</f>
        <v>1851</v>
      </c>
    </row>
    <row r="78" spans="6:11" ht="15" customHeight="1">
      <c r="F78" s="48"/>
      <c r="G78" s="11"/>
      <c r="H78" s="11"/>
      <c r="I78" s="11"/>
      <c r="J78" s="33"/>
      <c r="K78" s="16">
        <f>K77</f>
        <v>1851</v>
      </c>
    </row>
    <row r="79" spans="1:12" ht="15">
      <c r="A79" s="8">
        <v>15</v>
      </c>
      <c r="B79" s="54">
        <v>203</v>
      </c>
      <c r="C79" s="55" t="s">
        <v>49</v>
      </c>
      <c r="D79" s="56" t="s">
        <v>50</v>
      </c>
      <c r="E79" s="57" t="s">
        <v>14</v>
      </c>
      <c r="F79" s="47" t="s">
        <v>75</v>
      </c>
      <c r="G79" s="13">
        <v>4.57</v>
      </c>
      <c r="H79" s="13">
        <v>9.69</v>
      </c>
      <c r="I79" s="13">
        <v>1.3</v>
      </c>
      <c r="J79" s="34">
        <v>0.002604050925925926</v>
      </c>
      <c r="K79" s="5">
        <f>K82</f>
        <v>1699</v>
      </c>
      <c r="L79" s="58" t="s">
        <v>15</v>
      </c>
    </row>
    <row r="80" spans="1:11" ht="12.75">
      <c r="A80" s="3"/>
      <c r="F80" s="46"/>
      <c r="G80" s="4"/>
      <c r="H80" s="4"/>
      <c r="I80" s="4"/>
      <c r="J80" s="32"/>
      <c r="K80" s="5">
        <f>K82</f>
        <v>1699</v>
      </c>
    </row>
    <row r="81" spans="6:11" ht="15">
      <c r="F81" s="52">
        <f>IF(ISBLANK(F79),"",TRUNC(20.5173*(15.5-F79)^1.92))</f>
        <v>387</v>
      </c>
      <c r="G81" s="9">
        <f>IF(ISBLANK(G79),"",TRUNC(0.14354*(G79*100-220)^1.4))</f>
        <v>303</v>
      </c>
      <c r="H81" s="9">
        <f>IF(ISBLANK(H79),"",TRUNC(51.39*(H79-1.5)^1.05))</f>
        <v>467</v>
      </c>
      <c r="I81" s="9">
        <f>IF(ISBLANK(I79),"",TRUNC(0.8465*(I79*100-75)^1.42))</f>
        <v>250</v>
      </c>
      <c r="J81" s="35">
        <f>IF(ISBLANK(J79),"",INT(0.08713*(305.5-(J79/$J$8))^1.85))</f>
        <v>292</v>
      </c>
      <c r="K81" s="5">
        <f>K82</f>
        <v>1699</v>
      </c>
    </row>
    <row r="82" spans="6:11" ht="15">
      <c r="F82" s="48"/>
      <c r="G82" s="11">
        <f>F81+G81</f>
        <v>690</v>
      </c>
      <c r="H82" s="11">
        <f>G82+H81</f>
        <v>1157</v>
      </c>
      <c r="I82" s="11">
        <f>H82+I81</f>
        <v>1407</v>
      </c>
      <c r="J82" s="36">
        <f>I82+J81</f>
        <v>1699</v>
      </c>
      <c r="K82" s="31">
        <f>SUM(F81:J81)</f>
        <v>1699</v>
      </c>
    </row>
    <row r="83" spans="6:11" ht="12.75">
      <c r="F83" s="48"/>
      <c r="G83" s="11"/>
      <c r="H83" s="11"/>
      <c r="I83" s="11"/>
      <c r="J83" s="33"/>
      <c r="K83" s="16">
        <f>K82</f>
        <v>1699</v>
      </c>
    </row>
    <row r="84" spans="1:12" ht="15" customHeight="1">
      <c r="A84" s="8">
        <v>16</v>
      </c>
      <c r="B84" s="54">
        <v>204</v>
      </c>
      <c r="C84" s="55" t="s">
        <v>51</v>
      </c>
      <c r="D84" s="56" t="s">
        <v>38</v>
      </c>
      <c r="E84" s="57" t="s">
        <v>14</v>
      </c>
      <c r="F84" s="47" t="s">
        <v>79</v>
      </c>
      <c r="G84" s="13">
        <v>4.21</v>
      </c>
      <c r="H84" s="13">
        <v>8.3</v>
      </c>
      <c r="I84" s="13">
        <v>1.45</v>
      </c>
      <c r="J84" s="34">
        <v>0.002676273148148148</v>
      </c>
      <c r="K84" s="5">
        <f>K87</f>
        <v>1616</v>
      </c>
      <c r="L84" s="58" t="s">
        <v>15</v>
      </c>
    </row>
    <row r="85" spans="1:11" ht="15" customHeight="1">
      <c r="A85" s="3"/>
      <c r="F85" s="46"/>
      <c r="G85" s="4"/>
      <c r="H85" s="4"/>
      <c r="I85" s="4"/>
      <c r="J85" s="32"/>
      <c r="K85" s="5">
        <f>K87</f>
        <v>1616</v>
      </c>
    </row>
    <row r="86" spans="6:11" ht="15" customHeight="1">
      <c r="F86" s="52">
        <f>IF(ISBLANK(F84),"",TRUNC(20.5173*(15.5-F84)^1.92))</f>
        <v>389</v>
      </c>
      <c r="G86" s="9">
        <f>IF(ISBLANK(G84),"",TRUNC(0.14354*(G84*100-220)^1.4))</f>
        <v>240</v>
      </c>
      <c r="H86" s="9">
        <f>IF(ISBLANK(H84),"",TRUNC(51.39*(H84-1.5)^1.05))</f>
        <v>384</v>
      </c>
      <c r="I86" s="9">
        <f>IF(ISBLANK(I84),"",TRUNC(0.8465*(I84*100-75)^1.42))</f>
        <v>352</v>
      </c>
      <c r="J86" s="35">
        <f>IF(ISBLANK(J84),"",INT(0.08713*(305.5-(J84/$J$8))^1.85))</f>
        <v>251</v>
      </c>
      <c r="K86" s="5">
        <f>K87</f>
        <v>1616</v>
      </c>
    </row>
    <row r="87" spans="6:11" ht="15" customHeight="1">
      <c r="F87" s="48"/>
      <c r="G87" s="11">
        <f>F86+G86</f>
        <v>629</v>
      </c>
      <c r="H87" s="11">
        <f>G87+H86</f>
        <v>1013</v>
      </c>
      <c r="I87" s="11">
        <f>H87+I86</f>
        <v>1365</v>
      </c>
      <c r="J87" s="36">
        <f>I87+J86</f>
        <v>1616</v>
      </c>
      <c r="K87" s="31">
        <f>SUM(F86:J86)</f>
        <v>1616</v>
      </c>
    </row>
    <row r="88" spans="6:11" ht="15" customHeight="1">
      <c r="F88" s="48"/>
      <c r="G88" s="11"/>
      <c r="H88" s="11"/>
      <c r="I88" s="11"/>
      <c r="J88" s="33"/>
      <c r="K88" s="16">
        <f>K87</f>
        <v>1616</v>
      </c>
    </row>
    <row r="89" spans="1:12" ht="15">
      <c r="A89" s="8">
        <v>17</v>
      </c>
      <c r="B89" s="54">
        <v>212</v>
      </c>
      <c r="C89" s="55" t="s">
        <v>56</v>
      </c>
      <c r="D89" s="56" t="s">
        <v>57</v>
      </c>
      <c r="E89" s="57" t="s">
        <v>55</v>
      </c>
      <c r="F89" s="47" t="s">
        <v>92</v>
      </c>
      <c r="G89" s="13">
        <v>4.03</v>
      </c>
      <c r="H89" s="13">
        <v>7.66</v>
      </c>
      <c r="I89" s="13">
        <v>1.5</v>
      </c>
      <c r="J89" s="34">
        <v>0.0026171296296296294</v>
      </c>
      <c r="K89" s="5">
        <f>K92</f>
        <v>1578</v>
      </c>
      <c r="L89" s="58" t="s">
        <v>70</v>
      </c>
    </row>
    <row r="90" spans="1:11" ht="12.75">
      <c r="A90" s="3"/>
      <c r="F90" s="46"/>
      <c r="G90" s="4"/>
      <c r="H90" s="4"/>
      <c r="I90" s="4"/>
      <c r="J90" s="32"/>
      <c r="K90" s="5">
        <f>K92</f>
        <v>1578</v>
      </c>
    </row>
    <row r="91" spans="6:11" ht="15">
      <c r="F91" s="52">
        <f>IF(ISBLANK(F89),"",TRUNC(20.5173*(15.5-F89)^1.92))</f>
        <v>348</v>
      </c>
      <c r="G91" s="9">
        <f>IF(ISBLANK(G89),"",TRUNC(0.14354*(G89*100-220)^1.4))</f>
        <v>211</v>
      </c>
      <c r="H91" s="9">
        <f>IF(ISBLANK(H89),"",TRUNC(51.39*(H89-1.5)^1.05))</f>
        <v>346</v>
      </c>
      <c r="I91" s="9">
        <f>IF(ISBLANK(I89),"",TRUNC(0.8465*(I89*100-75)^1.42))</f>
        <v>389</v>
      </c>
      <c r="J91" s="35">
        <f>IF(ISBLANK(J89),"",INT(0.08713*(305.5-(J89/$J$8))^1.85))</f>
        <v>284</v>
      </c>
      <c r="K91" s="5">
        <f>K92</f>
        <v>1578</v>
      </c>
    </row>
    <row r="92" spans="6:11" ht="15">
      <c r="F92" s="48"/>
      <c r="G92" s="11">
        <f>F91+G91</f>
        <v>559</v>
      </c>
      <c r="H92" s="11">
        <f>G92+H91</f>
        <v>905</v>
      </c>
      <c r="I92" s="11">
        <f>H92+I91</f>
        <v>1294</v>
      </c>
      <c r="J92" s="36">
        <f>I92+J91</f>
        <v>1578</v>
      </c>
      <c r="K92" s="31">
        <f>SUM(F91:J91)</f>
        <v>1578</v>
      </c>
    </row>
    <row r="93" spans="6:11" ht="12.75">
      <c r="F93" s="48"/>
      <c r="G93" s="11"/>
      <c r="H93" s="11"/>
      <c r="I93" s="11"/>
      <c r="J93" s="33"/>
      <c r="K93" s="16">
        <f>K92</f>
        <v>1578</v>
      </c>
    </row>
    <row r="94" spans="1:12" ht="15">
      <c r="A94" s="8">
        <v>18</v>
      </c>
      <c r="B94" s="54">
        <v>189</v>
      </c>
      <c r="C94" s="55" t="s">
        <v>42</v>
      </c>
      <c r="D94" s="56" t="s">
        <v>43</v>
      </c>
      <c r="E94" s="57" t="s">
        <v>9</v>
      </c>
      <c r="F94" s="47" t="s">
        <v>87</v>
      </c>
      <c r="G94" s="13">
        <v>4.33</v>
      </c>
      <c r="H94" s="13">
        <v>7.41</v>
      </c>
      <c r="I94" s="13">
        <v>1.4</v>
      </c>
      <c r="J94" s="34">
        <v>0.0026210648148148152</v>
      </c>
      <c r="K94" s="5">
        <f>K97</f>
        <v>1465</v>
      </c>
      <c r="L94" s="58" t="s">
        <v>67</v>
      </c>
    </row>
    <row r="95" spans="1:11" ht="12.75">
      <c r="A95" s="3"/>
      <c r="F95" s="46"/>
      <c r="G95" s="4"/>
      <c r="H95" s="4"/>
      <c r="I95" s="4"/>
      <c r="J95" s="32"/>
      <c r="K95" s="5">
        <f>K97</f>
        <v>1465</v>
      </c>
    </row>
    <row r="96" spans="6:11" ht="15">
      <c r="F96" s="52">
        <f>IF(ISBLANK(F94),"",TRUNC(20.5173*(15.5-F94)^1.92))</f>
        <v>274</v>
      </c>
      <c r="G96" s="9">
        <f>IF(ISBLANK(G94),"",TRUNC(0.14354*(G94*100-220)^1.4))</f>
        <v>261</v>
      </c>
      <c r="H96" s="9">
        <f>IF(ISBLANK(H94),"",TRUNC(51.39*(H94-1.5)^1.05))</f>
        <v>331</v>
      </c>
      <c r="I96" s="9">
        <f>IF(ISBLANK(I94),"",TRUNC(0.8465*(I94*100-75)^1.42))</f>
        <v>317</v>
      </c>
      <c r="J96" s="35">
        <f>IF(ISBLANK(J94),"",INT(0.08713*(305.5-(J94/$J$8))^1.85))</f>
        <v>282</v>
      </c>
      <c r="K96" s="5">
        <f>K97</f>
        <v>1465</v>
      </c>
    </row>
    <row r="97" spans="6:11" ht="15">
      <c r="F97" s="48"/>
      <c r="G97" s="11">
        <f>F96+G96</f>
        <v>535</v>
      </c>
      <c r="H97" s="11">
        <f>G97+H96</f>
        <v>866</v>
      </c>
      <c r="I97" s="11">
        <f>H97+I96</f>
        <v>1183</v>
      </c>
      <c r="J97" s="36">
        <f>I97+J96</f>
        <v>1465</v>
      </c>
      <c r="K97" s="31">
        <f>SUM(F96:J96)</f>
        <v>1465</v>
      </c>
    </row>
    <row r="98" spans="6:11" ht="12.75">
      <c r="F98" s="48"/>
      <c r="G98" s="11"/>
      <c r="H98" s="11"/>
      <c r="I98" s="11"/>
      <c r="J98" s="33"/>
      <c r="K98" s="16">
        <f>K97</f>
        <v>1465</v>
      </c>
    </row>
    <row r="99" spans="1:12" ht="15">
      <c r="A99" s="8">
        <v>19</v>
      </c>
      <c r="B99" s="54">
        <v>205</v>
      </c>
      <c r="C99" s="55" t="s">
        <v>52</v>
      </c>
      <c r="D99" s="56" t="s">
        <v>53</v>
      </c>
      <c r="E99" s="57" t="s">
        <v>14</v>
      </c>
      <c r="F99" s="47" t="s">
        <v>90</v>
      </c>
      <c r="G99" s="13">
        <v>3.75</v>
      </c>
      <c r="H99" s="13">
        <v>6.67</v>
      </c>
      <c r="I99" s="13">
        <v>1.35</v>
      </c>
      <c r="J99" s="34">
        <v>0.0027079861111111107</v>
      </c>
      <c r="K99" s="5">
        <f>K102</f>
        <v>1417</v>
      </c>
      <c r="L99" s="58" t="s">
        <v>69</v>
      </c>
    </row>
    <row r="100" spans="1:11" ht="12.75">
      <c r="A100" s="3"/>
      <c r="F100" s="46"/>
      <c r="G100" s="4"/>
      <c r="H100" s="4"/>
      <c r="I100" s="4"/>
      <c r="J100" s="32"/>
      <c r="K100" s="5">
        <f>K102</f>
        <v>1417</v>
      </c>
    </row>
    <row r="101" spans="6:11" ht="15">
      <c r="F101" s="52">
        <f>IF(ISBLANK(F99),"",TRUNC(20.5173*(15.5-F99)^1.92))</f>
        <v>445</v>
      </c>
      <c r="G101" s="9">
        <f>IF(ISBLANK(G99),"",TRUNC(0.14354*(G99*100-220)^1.4))</f>
        <v>167</v>
      </c>
      <c r="H101" s="9">
        <f>IF(ISBLANK(H99),"",TRUNC(51.39*(H99-1.5)^1.05))</f>
        <v>288</v>
      </c>
      <c r="I101" s="9">
        <f>IF(ISBLANK(I99),"",TRUNC(0.8465*(I99*100-75)^1.42))</f>
        <v>283</v>
      </c>
      <c r="J101" s="35">
        <f>IF(ISBLANK(J99),"",INT(0.08713*(305.5-(J99/$J$8))^1.85))</f>
        <v>234</v>
      </c>
      <c r="K101" s="5">
        <f>K102</f>
        <v>1417</v>
      </c>
    </row>
    <row r="102" spans="6:11" ht="15">
      <c r="F102" s="48"/>
      <c r="G102" s="11">
        <f>F101+G101</f>
        <v>612</v>
      </c>
      <c r="H102" s="11">
        <f>G102+H101</f>
        <v>900</v>
      </c>
      <c r="I102" s="11">
        <f>H102+I101</f>
        <v>1183</v>
      </c>
      <c r="J102" s="36">
        <f>I102+J101</f>
        <v>1417</v>
      </c>
      <c r="K102" s="31">
        <f>SUM(F101:J101)</f>
        <v>1417</v>
      </c>
    </row>
    <row r="103" spans="6:11" ht="12.75">
      <c r="F103" s="48"/>
      <c r="G103" s="11"/>
      <c r="H103" s="11"/>
      <c r="I103" s="11"/>
      <c r="J103" s="33"/>
      <c r="K103" s="16">
        <f>K102</f>
        <v>1417</v>
      </c>
    </row>
    <row r="104" spans="1:12" ht="15">
      <c r="A104" s="8">
        <v>20</v>
      </c>
      <c r="B104" s="54">
        <v>120</v>
      </c>
      <c r="C104" s="55" t="s">
        <v>93</v>
      </c>
      <c r="D104" s="56" t="s">
        <v>16</v>
      </c>
      <c r="E104" s="57" t="s">
        <v>13</v>
      </c>
      <c r="F104" s="47" t="s">
        <v>80</v>
      </c>
      <c r="G104" s="13">
        <v>4.52</v>
      </c>
      <c r="H104" s="13">
        <v>7.29</v>
      </c>
      <c r="I104" s="13" t="s">
        <v>97</v>
      </c>
      <c r="J104" s="34">
        <v>0.0025623842592592595</v>
      </c>
      <c r="K104" s="5">
        <f>K107</f>
        <v>1382</v>
      </c>
      <c r="L104" s="58" t="s">
        <v>58</v>
      </c>
    </row>
    <row r="105" spans="1:11" ht="12.75">
      <c r="A105" s="3"/>
      <c r="F105" s="46"/>
      <c r="G105" s="4"/>
      <c r="H105" s="4"/>
      <c r="I105" s="4"/>
      <c r="J105" s="32"/>
      <c r="K105" s="5">
        <f>K107</f>
        <v>1382</v>
      </c>
    </row>
    <row r="106" spans="6:11" ht="15">
      <c r="F106" s="52">
        <f>IF(ISBLANK(F104),"",TRUNC(20.5173*(15.5-F104)^1.92))</f>
        <v>447</v>
      </c>
      <c r="G106" s="9">
        <f>IF(ISBLANK(G104),"",TRUNC(0.14354*(G104*100-220)^1.4))</f>
        <v>294</v>
      </c>
      <c r="H106" s="9">
        <f>IF(ISBLANK(H104),"",TRUNC(51.39*(H104-1.5)^1.05))</f>
        <v>324</v>
      </c>
      <c r="I106" s="9">
        <v>0</v>
      </c>
      <c r="J106" s="35">
        <f>IF(ISBLANK(J104),"",INT(0.08713*(305.5-(J104/$J$8))^1.85))</f>
        <v>317</v>
      </c>
      <c r="K106" s="5">
        <f>K107</f>
        <v>1382</v>
      </c>
    </row>
    <row r="107" spans="6:11" ht="15">
      <c r="F107" s="48"/>
      <c r="G107" s="11">
        <f>F106+G106</f>
        <v>741</v>
      </c>
      <c r="H107" s="11">
        <f>G107+H106</f>
        <v>1065</v>
      </c>
      <c r="I107" s="11">
        <f>H107+I106</f>
        <v>1065</v>
      </c>
      <c r="J107" s="36">
        <f>I107+J106</f>
        <v>1382</v>
      </c>
      <c r="K107" s="31">
        <f>SUM(F106:J106)</f>
        <v>1382</v>
      </c>
    </row>
    <row r="108" spans="6:11" ht="12.75">
      <c r="F108" s="48"/>
      <c r="G108" s="11"/>
      <c r="H108" s="11"/>
      <c r="I108" s="11"/>
      <c r="J108" s="33"/>
      <c r="K108" s="16">
        <f>K107</f>
        <v>1382</v>
      </c>
    </row>
    <row r="109" spans="2:12" ht="15">
      <c r="B109" s="54">
        <v>187</v>
      </c>
      <c r="C109" s="55" t="s">
        <v>40</v>
      </c>
      <c r="D109" s="56" t="s">
        <v>41</v>
      </c>
      <c r="E109" s="57" t="s">
        <v>39</v>
      </c>
      <c r="F109" s="47" t="s">
        <v>78</v>
      </c>
      <c r="G109" s="13">
        <v>5.11</v>
      </c>
      <c r="H109" s="13" t="s">
        <v>98</v>
      </c>
      <c r="I109" s="13"/>
      <c r="J109" s="34"/>
      <c r="K109" s="5">
        <f>K112</f>
        <v>0</v>
      </c>
      <c r="L109" s="58" t="s">
        <v>66</v>
      </c>
    </row>
    <row r="110" spans="1:11" ht="12.75">
      <c r="A110" s="3"/>
      <c r="F110" s="46"/>
      <c r="G110" s="4"/>
      <c r="H110" s="4"/>
      <c r="I110" s="4"/>
      <c r="J110" s="32"/>
      <c r="K110" s="5">
        <f>K112</f>
        <v>0</v>
      </c>
    </row>
    <row r="111" spans="6:11" ht="15">
      <c r="F111" s="52">
        <f>IF(ISBLANK(F109),"",TRUNC(20.5173*(15.5-F109)^1.92))</f>
        <v>635</v>
      </c>
      <c r="G111" s="9">
        <f>IF(ISBLANK(G109),"",TRUNC(0.14354*(G109*100-220)^1.4))</f>
        <v>404</v>
      </c>
      <c r="H111" s="9"/>
      <c r="I111" s="9">
        <f>IF(ISBLANK(I109),"",TRUNC(0.8465*(I109*100-75)^1.42))</f>
      </c>
      <c r="J111" s="35">
        <f>IF(ISBLANK(J109),"",INT(0.08713*(305.5-(J109/$J$8))^1.85))</f>
      </c>
      <c r="K111" s="5">
        <f>K112</f>
        <v>0</v>
      </c>
    </row>
    <row r="112" spans="6:11" ht="15">
      <c r="F112" s="48"/>
      <c r="G112" s="11">
        <f>F111+G111</f>
        <v>1039</v>
      </c>
      <c r="H112" s="11">
        <f>G112+H111</f>
        <v>1039</v>
      </c>
      <c r="I112" s="11"/>
      <c r="J112" s="36"/>
      <c r="K112" s="31"/>
    </row>
    <row r="113" spans="6:11" ht="12.75">
      <c r="F113" s="48"/>
      <c r="G113" s="11"/>
      <c r="H113" s="11"/>
      <c r="I113" s="11"/>
      <c r="J113" s="33"/>
      <c r="K113" s="16">
        <f>K112</f>
        <v>0</v>
      </c>
    </row>
  </sheetData>
  <sheetProtection/>
  <mergeCells count="2">
    <mergeCell ref="A5:L5"/>
    <mergeCell ref="A1:L1"/>
  </mergeCells>
  <printOptions/>
  <pageMargins left="0.17" right="0.1968503937007874" top="0.22" bottom="0.38" header="0.16" footer="0.19"/>
  <pageSetup horizontalDpi="600" verticalDpi="600" orientation="landscape" paperSize="9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Dot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Viesturs</dc:creator>
  <cp:keywords/>
  <dc:description/>
  <cp:lastModifiedBy>Admin</cp:lastModifiedBy>
  <cp:lastPrinted>2015-01-24T17:23:38Z</cp:lastPrinted>
  <dcterms:created xsi:type="dcterms:W3CDTF">2002-08-13T10:10:07Z</dcterms:created>
  <dcterms:modified xsi:type="dcterms:W3CDTF">2015-01-24T18:39:34Z</dcterms:modified>
  <cp:category/>
  <cp:version/>
  <cp:contentType/>
  <cp:contentStatus/>
</cp:coreProperties>
</file>